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 activeTab="3"/>
  </bookViews>
  <sheets>
    <sheet name="10 Overall" sheetId="16" r:id="rId1"/>
    <sheet name="10 A" sheetId="17" r:id="rId2"/>
    <sheet name="10 B" sheetId="18" r:id="rId3"/>
    <sheet name="10 C " sheetId="20" r:id="rId4"/>
  </sheets>
  <definedNames>
    <definedName name="_xlnm.Print_Area" localSheetId="1">'10 A'!$A$1:$AL$131</definedName>
    <definedName name="_xlnm.Print_Area" localSheetId="2">'10 B'!$A$1:$AL$133</definedName>
    <definedName name="_xlnm.Print_Area" localSheetId="3">'10 C '!$A$1:$AL$136</definedName>
    <definedName name="_xlnm.Print_Area" localSheetId="0">'10 Overall'!$A$1:$AL$209</definedName>
  </definedNames>
  <calcPr calcId="124519"/>
</workbook>
</file>

<file path=xl/calcChain.xml><?xml version="1.0" encoding="utf-8"?>
<calcChain xmlns="http://schemas.openxmlformats.org/spreadsheetml/2006/main">
  <c r="W126" i="18"/>
  <c r="X126" s="1"/>
  <c r="W124" i="17"/>
  <c r="X124"/>
  <c r="W129" i="20"/>
  <c r="X129" s="1"/>
  <c r="X202" i="16"/>
  <c r="W202"/>
  <c r="W199"/>
  <c r="AH5" i="20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"/>
  <c r="AH5" i="18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"/>
  <c r="AH5" i="17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"/>
  <c r="AH5" i="16" l="1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4"/>
  <c r="T129" i="20"/>
  <c r="S129"/>
  <c r="R129"/>
  <c r="Q129"/>
  <c r="P129"/>
  <c r="O129"/>
  <c r="N129"/>
  <c r="M129"/>
  <c r="L129"/>
  <c r="K129"/>
  <c r="J129"/>
  <c r="I129"/>
  <c r="H129"/>
  <c r="G129"/>
  <c r="F129"/>
  <c r="U129" s="1"/>
  <c r="V129" s="1"/>
  <c r="T126" i="18"/>
  <c r="S126"/>
  <c r="R126"/>
  <c r="Q126"/>
  <c r="P126"/>
  <c r="O126"/>
  <c r="N126"/>
  <c r="M126"/>
  <c r="L126"/>
  <c r="K126"/>
  <c r="J126"/>
  <c r="I126"/>
  <c r="H126"/>
  <c r="G126"/>
  <c r="F126"/>
  <c r="U126" s="1"/>
  <c r="V126" s="1"/>
  <c r="U124" i="17"/>
  <c r="V124" s="1"/>
  <c r="G124"/>
  <c r="H124"/>
  <c r="I124"/>
  <c r="J124"/>
  <c r="K124"/>
  <c r="L124"/>
  <c r="M124"/>
  <c r="N124"/>
  <c r="O124"/>
  <c r="P124"/>
  <c r="Q124"/>
  <c r="R124"/>
  <c r="S124"/>
  <c r="T124"/>
  <c r="F124"/>
  <c r="F185" i="16"/>
  <c r="V126" i="20"/>
  <c r="V123" i="18"/>
  <c r="W125" i="20"/>
  <c r="S125"/>
  <c r="R125"/>
  <c r="Q125"/>
  <c r="P125"/>
  <c r="O125"/>
  <c r="N125"/>
  <c r="M125"/>
  <c r="L125"/>
  <c r="K125"/>
  <c r="J125"/>
  <c r="I125"/>
  <c r="H125"/>
  <c r="G125"/>
  <c r="F125"/>
  <c r="C125"/>
  <c r="B125"/>
  <c r="W124"/>
  <c r="T124"/>
  <c r="S124"/>
  <c r="R124"/>
  <c r="Q124"/>
  <c r="P124"/>
  <c r="O124"/>
  <c r="N124"/>
  <c r="M124"/>
  <c r="L124"/>
  <c r="K124"/>
  <c r="J124"/>
  <c r="I124"/>
  <c r="H124"/>
  <c r="G124"/>
  <c r="F124"/>
  <c r="C124"/>
  <c r="B124"/>
  <c r="W123"/>
  <c r="T123"/>
  <c r="S123"/>
  <c r="R123"/>
  <c r="Q123"/>
  <c r="P123"/>
  <c r="O123"/>
  <c r="N123"/>
  <c r="M123"/>
  <c r="L123"/>
  <c r="K123"/>
  <c r="J123"/>
  <c r="I123"/>
  <c r="H123"/>
  <c r="G123"/>
  <c r="F123"/>
  <c r="C123"/>
  <c r="D123" s="1"/>
  <c r="E123" s="1"/>
  <c r="B123"/>
  <c r="W122"/>
  <c r="T122"/>
  <c r="S122"/>
  <c r="R122"/>
  <c r="Q122"/>
  <c r="P122"/>
  <c r="O122"/>
  <c r="N122"/>
  <c r="M122"/>
  <c r="L122"/>
  <c r="K122"/>
  <c r="J122"/>
  <c r="I122"/>
  <c r="H122"/>
  <c r="G122"/>
  <c r="F122"/>
  <c r="C122"/>
  <c r="B122"/>
  <c r="W121"/>
  <c r="T121"/>
  <c r="S121"/>
  <c r="R121"/>
  <c r="Q121"/>
  <c r="P121"/>
  <c r="O121"/>
  <c r="N121"/>
  <c r="M121"/>
  <c r="L121"/>
  <c r="K121"/>
  <c r="J121"/>
  <c r="I121"/>
  <c r="H121"/>
  <c r="G121"/>
  <c r="F121"/>
  <c r="C121"/>
  <c r="D121" s="1"/>
  <c r="E121" s="1"/>
  <c r="B121"/>
  <c r="W120"/>
  <c r="T120"/>
  <c r="S120"/>
  <c r="R120"/>
  <c r="Q120"/>
  <c r="P120"/>
  <c r="O120"/>
  <c r="N120"/>
  <c r="M120"/>
  <c r="L120"/>
  <c r="K120"/>
  <c r="J120"/>
  <c r="I120"/>
  <c r="H120"/>
  <c r="G120"/>
  <c r="F120"/>
  <c r="C120"/>
  <c r="B120"/>
  <c r="W119"/>
  <c r="T119"/>
  <c r="S119"/>
  <c r="R119"/>
  <c r="Q119"/>
  <c r="P119"/>
  <c r="O119"/>
  <c r="N119"/>
  <c r="M119"/>
  <c r="L119"/>
  <c r="K119"/>
  <c r="J119"/>
  <c r="I119"/>
  <c r="H119"/>
  <c r="G119"/>
  <c r="F119"/>
  <c r="C119"/>
  <c r="D119" s="1"/>
  <c r="E119" s="1"/>
  <c r="B119"/>
  <c r="W118"/>
  <c r="T118"/>
  <c r="S118"/>
  <c r="R118"/>
  <c r="Q118"/>
  <c r="P118"/>
  <c r="O118"/>
  <c r="N118"/>
  <c r="M118"/>
  <c r="L118"/>
  <c r="K118"/>
  <c r="J118"/>
  <c r="I118"/>
  <c r="H118"/>
  <c r="G118"/>
  <c r="F118"/>
  <c r="C118"/>
  <c r="B118"/>
  <c r="W117"/>
  <c r="T117"/>
  <c r="S117"/>
  <c r="R117"/>
  <c r="Q117"/>
  <c r="P117"/>
  <c r="O117"/>
  <c r="N117"/>
  <c r="M117"/>
  <c r="L117"/>
  <c r="K117"/>
  <c r="J117"/>
  <c r="I117"/>
  <c r="H117"/>
  <c r="G117"/>
  <c r="F117"/>
  <c r="C117"/>
  <c r="D117" s="1"/>
  <c r="E117" s="1"/>
  <c r="B117"/>
  <c r="W116"/>
  <c r="T116"/>
  <c r="S116"/>
  <c r="R116"/>
  <c r="Q116"/>
  <c r="P116"/>
  <c r="O116"/>
  <c r="N116"/>
  <c r="M116"/>
  <c r="L116"/>
  <c r="K116"/>
  <c r="J116"/>
  <c r="I116"/>
  <c r="H116"/>
  <c r="G116"/>
  <c r="F116"/>
  <c r="C116"/>
  <c r="B116"/>
  <c r="W115"/>
  <c r="T115"/>
  <c r="S115"/>
  <c r="R115"/>
  <c r="Q115"/>
  <c r="P115"/>
  <c r="O115"/>
  <c r="N115"/>
  <c r="M115"/>
  <c r="L115"/>
  <c r="K115"/>
  <c r="J115"/>
  <c r="I115"/>
  <c r="H115"/>
  <c r="G115"/>
  <c r="F115"/>
  <c r="U115" s="1"/>
  <c r="V115" s="1"/>
  <c r="C115"/>
  <c r="D115" s="1"/>
  <c r="E115" s="1"/>
  <c r="B115"/>
  <c r="W114"/>
  <c r="T114"/>
  <c r="S114"/>
  <c r="R114"/>
  <c r="Q114"/>
  <c r="P114"/>
  <c r="O114"/>
  <c r="N114"/>
  <c r="M114"/>
  <c r="L114"/>
  <c r="K114"/>
  <c r="J114"/>
  <c r="I114"/>
  <c r="H114"/>
  <c r="G114"/>
  <c r="F114"/>
  <c r="C114"/>
  <c r="D114" s="1"/>
  <c r="E114" s="1"/>
  <c r="B114"/>
  <c r="W113"/>
  <c r="T113"/>
  <c r="S113"/>
  <c r="R113"/>
  <c r="Q113"/>
  <c r="P113"/>
  <c r="O113"/>
  <c r="N113"/>
  <c r="M113"/>
  <c r="L113"/>
  <c r="K113"/>
  <c r="J113"/>
  <c r="I113"/>
  <c r="H113"/>
  <c r="G113"/>
  <c r="F113"/>
  <c r="C113"/>
  <c r="B113"/>
  <c r="W112"/>
  <c r="T112"/>
  <c r="S112"/>
  <c r="R112"/>
  <c r="Q112"/>
  <c r="P112"/>
  <c r="O112"/>
  <c r="N112"/>
  <c r="N126" s="1"/>
  <c r="M112"/>
  <c r="L112"/>
  <c r="L126" s="1"/>
  <c r="K112"/>
  <c r="J112"/>
  <c r="I112"/>
  <c r="I126" s="1"/>
  <c r="H112"/>
  <c r="G112"/>
  <c r="F112"/>
  <c r="C112"/>
  <c r="B112"/>
  <c r="AF105"/>
  <c r="T125" s="1"/>
  <c r="AD105"/>
  <c r="AB105"/>
  <c r="Z105"/>
  <c r="X105"/>
  <c r="V105"/>
  <c r="T105"/>
  <c r="R105"/>
  <c r="P105"/>
  <c r="N105"/>
  <c r="L105"/>
  <c r="J105"/>
  <c r="H105"/>
  <c r="F105"/>
  <c r="AK44"/>
  <c r="AL44" s="1"/>
  <c r="AH44"/>
  <c r="AI44" s="1"/>
  <c r="AK43"/>
  <c r="AL43" s="1"/>
  <c r="AI43"/>
  <c r="AK42"/>
  <c r="AL42" s="1"/>
  <c r="AI42"/>
  <c r="AK41"/>
  <c r="AL41" s="1"/>
  <c r="AI41"/>
  <c r="AK40"/>
  <c r="AL40" s="1"/>
  <c r="AI40"/>
  <c r="AK39"/>
  <c r="AL39" s="1"/>
  <c r="AI39"/>
  <c r="AK38"/>
  <c r="AL38" s="1"/>
  <c r="AI38"/>
  <c r="AK37"/>
  <c r="AL37" s="1"/>
  <c r="AI37"/>
  <c r="AK36"/>
  <c r="AL36" s="1"/>
  <c r="AI36"/>
  <c r="AK35"/>
  <c r="AL35" s="1"/>
  <c r="AI35"/>
  <c r="AK34"/>
  <c r="AL34" s="1"/>
  <c r="AI34"/>
  <c r="AL33"/>
  <c r="AK33"/>
  <c r="AI33"/>
  <c r="AK32"/>
  <c r="AL32" s="1"/>
  <c r="AI32"/>
  <c r="AK31"/>
  <c r="AL31" s="1"/>
  <c r="AI31"/>
  <c r="AK30"/>
  <c r="AL30" s="1"/>
  <c r="AI30"/>
  <c r="AK29"/>
  <c r="AL29" s="1"/>
  <c r="AI29"/>
  <c r="AK28"/>
  <c r="AL28" s="1"/>
  <c r="AI28"/>
  <c r="AK27"/>
  <c r="AL27" s="1"/>
  <c r="AI27"/>
  <c r="AK26"/>
  <c r="AL26" s="1"/>
  <c r="AI26"/>
  <c r="AK25"/>
  <c r="AL25" s="1"/>
  <c r="AI25"/>
  <c r="AK24"/>
  <c r="AL24" s="1"/>
  <c r="AI24"/>
  <c r="AL23"/>
  <c r="AK23"/>
  <c r="AI23"/>
  <c r="AK22"/>
  <c r="AL22" s="1"/>
  <c r="AI22"/>
  <c r="AK21"/>
  <c r="AL21" s="1"/>
  <c r="AI21"/>
  <c r="AK20"/>
  <c r="AL20" s="1"/>
  <c r="AI20"/>
  <c r="AK19"/>
  <c r="AL19" s="1"/>
  <c r="AI19"/>
  <c r="AK18"/>
  <c r="AL18" s="1"/>
  <c r="AI18"/>
  <c r="AL17"/>
  <c r="AK17"/>
  <c r="AI17"/>
  <c r="AK16"/>
  <c r="AL16" s="1"/>
  <c r="AI16"/>
  <c r="AK15"/>
  <c r="AL15" s="1"/>
  <c r="AI15"/>
  <c r="AK14"/>
  <c r="AL14" s="1"/>
  <c r="AI14"/>
  <c r="AK13"/>
  <c r="AL13" s="1"/>
  <c r="AI13"/>
  <c r="AK12"/>
  <c r="AL12" s="1"/>
  <c r="AI12"/>
  <c r="AK11"/>
  <c r="AL11" s="1"/>
  <c r="AI11"/>
  <c r="AK10"/>
  <c r="AL10" s="1"/>
  <c r="AI10"/>
  <c r="AK9"/>
  <c r="AL9" s="1"/>
  <c r="AI9"/>
  <c r="AK8"/>
  <c r="AL8" s="1"/>
  <c r="AI8"/>
  <c r="AK7"/>
  <c r="AL7" s="1"/>
  <c r="AI7"/>
  <c r="AK6"/>
  <c r="AL6" s="1"/>
  <c r="AI6"/>
  <c r="AK5"/>
  <c r="AL5" s="1"/>
  <c r="AI5"/>
  <c r="AK4"/>
  <c r="AL4" s="1"/>
  <c r="AI4"/>
  <c r="W122" i="18"/>
  <c r="S122"/>
  <c r="R122"/>
  <c r="Q122"/>
  <c r="P122"/>
  <c r="O122"/>
  <c r="N122"/>
  <c r="M122"/>
  <c r="L122"/>
  <c r="K122"/>
  <c r="J122"/>
  <c r="I122"/>
  <c r="H122"/>
  <c r="G122"/>
  <c r="F122"/>
  <c r="C122"/>
  <c r="B122"/>
  <c r="W121"/>
  <c r="T121"/>
  <c r="S121"/>
  <c r="R121"/>
  <c r="Q121"/>
  <c r="P121"/>
  <c r="O121"/>
  <c r="N121"/>
  <c r="M121"/>
  <c r="L121"/>
  <c r="K121"/>
  <c r="J121"/>
  <c r="I121"/>
  <c r="H121"/>
  <c r="G121"/>
  <c r="F121"/>
  <c r="C121"/>
  <c r="B121"/>
  <c r="W120"/>
  <c r="T120"/>
  <c r="S120"/>
  <c r="R120"/>
  <c r="Q120"/>
  <c r="P120"/>
  <c r="O120"/>
  <c r="N120"/>
  <c r="M120"/>
  <c r="L120"/>
  <c r="K120"/>
  <c r="J120"/>
  <c r="I120"/>
  <c r="H120"/>
  <c r="G120"/>
  <c r="F120"/>
  <c r="C120"/>
  <c r="D120" s="1"/>
  <c r="E120" s="1"/>
  <c r="B120"/>
  <c r="W119"/>
  <c r="T119"/>
  <c r="S119"/>
  <c r="R119"/>
  <c r="Q119"/>
  <c r="P119"/>
  <c r="O119"/>
  <c r="N119"/>
  <c r="M119"/>
  <c r="L119"/>
  <c r="K119"/>
  <c r="J119"/>
  <c r="I119"/>
  <c r="H119"/>
  <c r="G119"/>
  <c r="F119"/>
  <c r="C119"/>
  <c r="D119" s="1"/>
  <c r="E119" s="1"/>
  <c r="B119"/>
  <c r="W118"/>
  <c r="T118"/>
  <c r="S118"/>
  <c r="R118"/>
  <c r="Q118"/>
  <c r="P118"/>
  <c r="O118"/>
  <c r="N118"/>
  <c r="M118"/>
  <c r="L118"/>
  <c r="K118"/>
  <c r="J118"/>
  <c r="I118"/>
  <c r="H118"/>
  <c r="G118"/>
  <c r="F118"/>
  <c r="C118"/>
  <c r="D118" s="1"/>
  <c r="E118" s="1"/>
  <c r="B118"/>
  <c r="W117"/>
  <c r="T117"/>
  <c r="S117"/>
  <c r="R117"/>
  <c r="Q117"/>
  <c r="P117"/>
  <c r="O117"/>
  <c r="N117"/>
  <c r="M117"/>
  <c r="L117"/>
  <c r="K117"/>
  <c r="J117"/>
  <c r="I117"/>
  <c r="H117"/>
  <c r="G117"/>
  <c r="F117"/>
  <c r="C117"/>
  <c r="B117"/>
  <c r="W116"/>
  <c r="T116"/>
  <c r="S116"/>
  <c r="R116"/>
  <c r="Q116"/>
  <c r="P116"/>
  <c r="O116"/>
  <c r="N116"/>
  <c r="D116" s="1"/>
  <c r="E116" s="1"/>
  <c r="M116"/>
  <c r="L116"/>
  <c r="K116"/>
  <c r="J116"/>
  <c r="I116"/>
  <c r="H116"/>
  <c r="G116"/>
  <c r="F116"/>
  <c r="C116"/>
  <c r="B116"/>
  <c r="W115"/>
  <c r="T115"/>
  <c r="S115"/>
  <c r="R115"/>
  <c r="Q115"/>
  <c r="P115"/>
  <c r="O115"/>
  <c r="N115"/>
  <c r="M115"/>
  <c r="L115"/>
  <c r="K115"/>
  <c r="J115"/>
  <c r="I115"/>
  <c r="H115"/>
  <c r="G115"/>
  <c r="F115"/>
  <c r="C115"/>
  <c r="B115"/>
  <c r="W114"/>
  <c r="T114"/>
  <c r="S114"/>
  <c r="R114"/>
  <c r="Q114"/>
  <c r="P114"/>
  <c r="O114"/>
  <c r="N114"/>
  <c r="M114"/>
  <c r="L114"/>
  <c r="K114"/>
  <c r="J114"/>
  <c r="I114"/>
  <c r="H114"/>
  <c r="G114"/>
  <c r="F114"/>
  <c r="C114"/>
  <c r="D114" s="1"/>
  <c r="E114" s="1"/>
  <c r="B114"/>
  <c r="W113"/>
  <c r="T113"/>
  <c r="S113"/>
  <c r="R113"/>
  <c r="Q113"/>
  <c r="P113"/>
  <c r="O113"/>
  <c r="N113"/>
  <c r="M113"/>
  <c r="L113"/>
  <c r="K113"/>
  <c r="J113"/>
  <c r="I113"/>
  <c r="H113"/>
  <c r="G113"/>
  <c r="F113"/>
  <c r="U113" s="1"/>
  <c r="C113"/>
  <c r="D113" s="1"/>
  <c r="E113" s="1"/>
  <c r="B113"/>
  <c r="W112"/>
  <c r="T112"/>
  <c r="S112"/>
  <c r="R112"/>
  <c r="Q112"/>
  <c r="P112"/>
  <c r="O112"/>
  <c r="N112"/>
  <c r="M112"/>
  <c r="L112"/>
  <c r="K112"/>
  <c r="J112"/>
  <c r="I112"/>
  <c r="H112"/>
  <c r="G112"/>
  <c r="F112"/>
  <c r="C112"/>
  <c r="D112" s="1"/>
  <c r="E112" s="1"/>
  <c r="B112"/>
  <c r="W111"/>
  <c r="T111"/>
  <c r="S111"/>
  <c r="R111"/>
  <c r="Q111"/>
  <c r="P111"/>
  <c r="O111"/>
  <c r="N111"/>
  <c r="M111"/>
  <c r="L111"/>
  <c r="K111"/>
  <c r="J111"/>
  <c r="I111"/>
  <c r="H111"/>
  <c r="G111"/>
  <c r="F111"/>
  <c r="C111"/>
  <c r="B111"/>
  <c r="W110"/>
  <c r="T110"/>
  <c r="S110"/>
  <c r="R110"/>
  <c r="Q110"/>
  <c r="P110"/>
  <c r="O110"/>
  <c r="N110"/>
  <c r="M110"/>
  <c r="L110"/>
  <c r="K110"/>
  <c r="J110"/>
  <c r="I110"/>
  <c r="H110"/>
  <c r="G110"/>
  <c r="F110"/>
  <c r="C110"/>
  <c r="D110" s="1"/>
  <c r="E110" s="1"/>
  <c r="B110"/>
  <c r="W109"/>
  <c r="T109"/>
  <c r="S109"/>
  <c r="R109"/>
  <c r="Q109"/>
  <c r="P109"/>
  <c r="O109"/>
  <c r="N109"/>
  <c r="N123" s="1"/>
  <c r="M109"/>
  <c r="M123" s="1"/>
  <c r="L109"/>
  <c r="K109"/>
  <c r="J109"/>
  <c r="I109"/>
  <c r="H109"/>
  <c r="G109"/>
  <c r="F109"/>
  <c r="C109"/>
  <c r="B109"/>
  <c r="AF103"/>
  <c r="T122" s="1"/>
  <c r="AD103"/>
  <c r="AB103"/>
  <c r="Z103"/>
  <c r="X103"/>
  <c r="V103"/>
  <c r="T103"/>
  <c r="R103"/>
  <c r="P103"/>
  <c r="N103"/>
  <c r="L103"/>
  <c r="J103"/>
  <c r="H103"/>
  <c r="F103"/>
  <c r="AK42"/>
  <c r="AL42" s="1"/>
  <c r="AI42"/>
  <c r="AK41"/>
  <c r="AL41" s="1"/>
  <c r="AI41"/>
  <c r="AK40"/>
  <c r="AL40" s="1"/>
  <c r="AI40"/>
  <c r="AK39"/>
  <c r="AL39" s="1"/>
  <c r="AI39"/>
  <c r="AK38"/>
  <c r="AL38" s="1"/>
  <c r="AI38"/>
  <c r="AK37"/>
  <c r="AL37" s="1"/>
  <c r="AI37"/>
  <c r="AK36"/>
  <c r="AL36" s="1"/>
  <c r="AI36"/>
  <c r="AK35"/>
  <c r="AL35" s="1"/>
  <c r="AI35"/>
  <c r="AK34"/>
  <c r="AL34" s="1"/>
  <c r="AI34"/>
  <c r="AK33"/>
  <c r="AL33" s="1"/>
  <c r="AI33"/>
  <c r="AK32"/>
  <c r="AL32" s="1"/>
  <c r="AI32"/>
  <c r="AK31"/>
  <c r="AL31" s="1"/>
  <c r="AI31"/>
  <c r="AK30"/>
  <c r="AL30" s="1"/>
  <c r="AI30"/>
  <c r="AK29"/>
  <c r="AL29" s="1"/>
  <c r="AI29"/>
  <c r="AK28"/>
  <c r="AL28" s="1"/>
  <c r="AI28"/>
  <c r="AK27"/>
  <c r="AL27" s="1"/>
  <c r="AI27"/>
  <c r="AK26"/>
  <c r="AL26" s="1"/>
  <c r="AI26"/>
  <c r="AL25"/>
  <c r="AK25"/>
  <c r="AI25"/>
  <c r="AK24"/>
  <c r="AL24" s="1"/>
  <c r="AI24"/>
  <c r="AK23"/>
  <c r="AL23" s="1"/>
  <c r="AK22"/>
  <c r="AL22" s="1"/>
  <c r="AI22"/>
  <c r="AK21"/>
  <c r="AL21" s="1"/>
  <c r="AI21"/>
  <c r="AK20"/>
  <c r="AL20" s="1"/>
  <c r="AI20"/>
  <c r="AK19"/>
  <c r="AL19" s="1"/>
  <c r="AI19"/>
  <c r="AK18"/>
  <c r="AL18" s="1"/>
  <c r="AI18"/>
  <c r="AL17"/>
  <c r="AK17"/>
  <c r="AI17"/>
  <c r="AK16"/>
  <c r="AL16" s="1"/>
  <c r="AI16"/>
  <c r="AK15"/>
  <c r="AL15" s="1"/>
  <c r="AI15"/>
  <c r="AK14"/>
  <c r="AL14" s="1"/>
  <c r="AI14"/>
  <c r="AL13"/>
  <c r="AK13"/>
  <c r="AI13"/>
  <c r="AK12"/>
  <c r="AL12" s="1"/>
  <c r="AI12"/>
  <c r="AK11"/>
  <c r="AL11" s="1"/>
  <c r="AI11"/>
  <c r="AK10"/>
  <c r="AL10" s="1"/>
  <c r="AI10"/>
  <c r="AK9"/>
  <c r="AL9" s="1"/>
  <c r="AI9"/>
  <c r="AK8"/>
  <c r="AL8" s="1"/>
  <c r="AI8"/>
  <c r="AK7"/>
  <c r="AL7" s="1"/>
  <c r="AI7"/>
  <c r="AK6"/>
  <c r="AL6" s="1"/>
  <c r="AI6"/>
  <c r="AL5"/>
  <c r="AK5"/>
  <c r="AI5"/>
  <c r="AK4"/>
  <c r="AL4" s="1"/>
  <c r="AI4"/>
  <c r="W120" i="17"/>
  <c r="S120"/>
  <c r="R120"/>
  <c r="Q120"/>
  <c r="P120"/>
  <c r="O120"/>
  <c r="N120"/>
  <c r="D120" s="1"/>
  <c r="E120" s="1"/>
  <c r="M120"/>
  <c r="L120"/>
  <c r="K120"/>
  <c r="J120"/>
  <c r="I120"/>
  <c r="H120"/>
  <c r="G120"/>
  <c r="F120"/>
  <c r="U120" s="1"/>
  <c r="V120" s="1"/>
  <c r="C120"/>
  <c r="B120"/>
  <c r="W119"/>
  <c r="T119"/>
  <c r="S119"/>
  <c r="R119"/>
  <c r="Q119"/>
  <c r="P119"/>
  <c r="O119"/>
  <c r="N119"/>
  <c r="M119"/>
  <c r="L119"/>
  <c r="K119"/>
  <c r="J119"/>
  <c r="I119"/>
  <c r="H119"/>
  <c r="G119"/>
  <c r="F119"/>
  <c r="U119" s="1"/>
  <c r="V119" s="1"/>
  <c r="C119"/>
  <c r="D119" s="1"/>
  <c r="E119" s="1"/>
  <c r="B119"/>
  <c r="W118"/>
  <c r="T118"/>
  <c r="S118"/>
  <c r="R118"/>
  <c r="Q118"/>
  <c r="P118"/>
  <c r="O118"/>
  <c r="N118"/>
  <c r="M118"/>
  <c r="L118"/>
  <c r="K118"/>
  <c r="J118"/>
  <c r="I118"/>
  <c r="H118"/>
  <c r="G118"/>
  <c r="F118"/>
  <c r="C118"/>
  <c r="B118"/>
  <c r="W117"/>
  <c r="T117"/>
  <c r="S117"/>
  <c r="R117"/>
  <c r="Q117"/>
  <c r="P117"/>
  <c r="O117"/>
  <c r="N117"/>
  <c r="M117"/>
  <c r="L117"/>
  <c r="K117"/>
  <c r="J117"/>
  <c r="I117"/>
  <c r="H117"/>
  <c r="G117"/>
  <c r="F117"/>
  <c r="U117" s="1"/>
  <c r="V117" s="1"/>
  <c r="C117"/>
  <c r="B117"/>
  <c r="W116"/>
  <c r="T116"/>
  <c r="S116"/>
  <c r="R116"/>
  <c r="Q116"/>
  <c r="P116"/>
  <c r="O116"/>
  <c r="N116"/>
  <c r="M116"/>
  <c r="L116"/>
  <c r="K116"/>
  <c r="J116"/>
  <c r="I116"/>
  <c r="H116"/>
  <c r="G116"/>
  <c r="F116"/>
  <c r="D116"/>
  <c r="E116" s="1"/>
  <c r="C116"/>
  <c r="B116"/>
  <c r="W115"/>
  <c r="T115"/>
  <c r="S115"/>
  <c r="R115"/>
  <c r="Q115"/>
  <c r="P115"/>
  <c r="O115"/>
  <c r="N115"/>
  <c r="M115"/>
  <c r="L115"/>
  <c r="K115"/>
  <c r="J115"/>
  <c r="I115"/>
  <c r="H115"/>
  <c r="G115"/>
  <c r="F115"/>
  <c r="D115"/>
  <c r="E115" s="1"/>
  <c r="C115"/>
  <c r="B115"/>
  <c r="W114"/>
  <c r="T114"/>
  <c r="S114"/>
  <c r="R114"/>
  <c r="Q114"/>
  <c r="P114"/>
  <c r="O114"/>
  <c r="N114"/>
  <c r="D114" s="1"/>
  <c r="E114" s="1"/>
  <c r="M114"/>
  <c r="L114"/>
  <c r="K114"/>
  <c r="J114"/>
  <c r="I114"/>
  <c r="H114"/>
  <c r="G114"/>
  <c r="F114"/>
  <c r="C114"/>
  <c r="B114"/>
  <c r="W113"/>
  <c r="T113"/>
  <c r="S113"/>
  <c r="R113"/>
  <c r="Q113"/>
  <c r="P113"/>
  <c r="O113"/>
  <c r="N113"/>
  <c r="M113"/>
  <c r="L113"/>
  <c r="K113"/>
  <c r="J113"/>
  <c r="I113"/>
  <c r="H113"/>
  <c r="G113"/>
  <c r="F113"/>
  <c r="C113"/>
  <c r="B113"/>
  <c r="W112"/>
  <c r="T112"/>
  <c r="S112"/>
  <c r="R112"/>
  <c r="Q112"/>
  <c r="P112"/>
  <c r="O112"/>
  <c r="N112"/>
  <c r="M112"/>
  <c r="L112"/>
  <c r="K112"/>
  <c r="J112"/>
  <c r="I112"/>
  <c r="H112"/>
  <c r="G112"/>
  <c r="F112"/>
  <c r="C112"/>
  <c r="D112" s="1"/>
  <c r="E112" s="1"/>
  <c r="B112"/>
  <c r="W111"/>
  <c r="T111"/>
  <c r="S111"/>
  <c r="R111"/>
  <c r="Q111"/>
  <c r="P111"/>
  <c r="O111"/>
  <c r="N111"/>
  <c r="M111"/>
  <c r="L111"/>
  <c r="K111"/>
  <c r="J111"/>
  <c r="I111"/>
  <c r="H111"/>
  <c r="G111"/>
  <c r="F111"/>
  <c r="C111"/>
  <c r="D111" s="1"/>
  <c r="E111" s="1"/>
  <c r="B111"/>
  <c r="W110"/>
  <c r="T110"/>
  <c r="S110"/>
  <c r="R110"/>
  <c r="Q110"/>
  <c r="P110"/>
  <c r="O110"/>
  <c r="N110"/>
  <c r="M110"/>
  <c r="L110"/>
  <c r="K110"/>
  <c r="J110"/>
  <c r="I110"/>
  <c r="H110"/>
  <c r="G110"/>
  <c r="F110"/>
  <c r="U110" s="1"/>
  <c r="V110" s="1"/>
  <c r="C110"/>
  <c r="D110" s="1"/>
  <c r="E110" s="1"/>
  <c r="B110"/>
  <c r="W109"/>
  <c r="T109"/>
  <c r="S109"/>
  <c r="R109"/>
  <c r="Q109"/>
  <c r="P109"/>
  <c r="O109"/>
  <c r="N109"/>
  <c r="M109"/>
  <c r="L109"/>
  <c r="K109"/>
  <c r="J109"/>
  <c r="I109"/>
  <c r="H109"/>
  <c r="G109"/>
  <c r="F109"/>
  <c r="C109"/>
  <c r="D109" s="1"/>
  <c r="E109" s="1"/>
  <c r="B109"/>
  <c r="W108"/>
  <c r="T108"/>
  <c r="S108"/>
  <c r="R108"/>
  <c r="Q108"/>
  <c r="P108"/>
  <c r="O108"/>
  <c r="N108"/>
  <c r="M108"/>
  <c r="L108"/>
  <c r="K108"/>
  <c r="J108"/>
  <c r="I108"/>
  <c r="H108"/>
  <c r="G108"/>
  <c r="F108"/>
  <c r="D108"/>
  <c r="E108" s="1"/>
  <c r="C108"/>
  <c r="B108"/>
  <c r="W107"/>
  <c r="T107"/>
  <c r="S107"/>
  <c r="R107"/>
  <c r="Q107"/>
  <c r="P107"/>
  <c r="O107"/>
  <c r="N107"/>
  <c r="M107"/>
  <c r="L107"/>
  <c r="K107"/>
  <c r="J107"/>
  <c r="I107"/>
  <c r="H107"/>
  <c r="H121" s="1"/>
  <c r="G107"/>
  <c r="F107"/>
  <c r="C107"/>
  <c r="D107" s="1"/>
  <c r="E107" s="1"/>
  <c r="B107"/>
  <c r="AF101"/>
  <c r="T120" s="1"/>
  <c r="AD101"/>
  <c r="AB101"/>
  <c r="Z101"/>
  <c r="X101"/>
  <c r="V101"/>
  <c r="T101"/>
  <c r="R101"/>
  <c r="P101"/>
  <c r="N101"/>
  <c r="L101"/>
  <c r="J101"/>
  <c r="H101"/>
  <c r="F101"/>
  <c r="AL40"/>
  <c r="AK40"/>
  <c r="AI40"/>
  <c r="AK39"/>
  <c r="AL39" s="1"/>
  <c r="AI39"/>
  <c r="AK38"/>
  <c r="AL38" s="1"/>
  <c r="AI38"/>
  <c r="AL37"/>
  <c r="AK37"/>
  <c r="AI37"/>
  <c r="AL36"/>
  <c r="AK36"/>
  <c r="AI36"/>
  <c r="AL35"/>
  <c r="AK35"/>
  <c r="AI35"/>
  <c r="AK34"/>
  <c r="AL34" s="1"/>
  <c r="AI34"/>
  <c r="AK33"/>
  <c r="AL33" s="1"/>
  <c r="AI33"/>
  <c r="AK32"/>
  <c r="AL32" s="1"/>
  <c r="AI32"/>
  <c r="AK31"/>
  <c r="AL31" s="1"/>
  <c r="AI31"/>
  <c r="AK30"/>
  <c r="AL30" s="1"/>
  <c r="AI30"/>
  <c r="AL29"/>
  <c r="AK29"/>
  <c r="AI29"/>
  <c r="AK28"/>
  <c r="AL28" s="1"/>
  <c r="AI28"/>
  <c r="AK27"/>
  <c r="AL27" s="1"/>
  <c r="AJ27" s="1"/>
  <c r="AI27"/>
  <c r="AL26"/>
  <c r="AK26"/>
  <c r="AI26"/>
  <c r="AL25"/>
  <c r="AK25"/>
  <c r="AI25"/>
  <c r="AK24"/>
  <c r="AL24" s="1"/>
  <c r="AI24"/>
  <c r="AK23"/>
  <c r="AL23" s="1"/>
  <c r="AI23"/>
  <c r="AK22"/>
  <c r="AL22" s="1"/>
  <c r="AI22"/>
  <c r="AL21"/>
  <c r="AK21"/>
  <c r="AI21"/>
  <c r="AK20"/>
  <c r="AL20" s="1"/>
  <c r="AJ20" s="1"/>
  <c r="AI20"/>
  <c r="AK19"/>
  <c r="AL19" s="1"/>
  <c r="AI19"/>
  <c r="AK18"/>
  <c r="AL18" s="1"/>
  <c r="AI18"/>
  <c r="AK17"/>
  <c r="AL17" s="1"/>
  <c r="AI17"/>
  <c r="AK16"/>
  <c r="AL16" s="1"/>
  <c r="AJ16" s="1"/>
  <c r="AI16"/>
  <c r="AK15"/>
  <c r="AL15" s="1"/>
  <c r="AJ15" s="1"/>
  <c r="AI15"/>
  <c r="AK14"/>
  <c r="AL14" s="1"/>
  <c r="AI14"/>
  <c r="AL13"/>
  <c r="AK13"/>
  <c r="AI13"/>
  <c r="AK12"/>
  <c r="AL12" s="1"/>
  <c r="AI12"/>
  <c r="AK11"/>
  <c r="AL11" s="1"/>
  <c r="AI11"/>
  <c r="AL10"/>
  <c r="AK10"/>
  <c r="AI10"/>
  <c r="AL9"/>
  <c r="AK9"/>
  <c r="AI9"/>
  <c r="AK8"/>
  <c r="AL8" s="1"/>
  <c r="AI8"/>
  <c r="AK7"/>
  <c r="AL7" s="1"/>
  <c r="AJ7" s="1"/>
  <c r="AK6"/>
  <c r="AL6" s="1"/>
  <c r="AI6"/>
  <c r="AL5"/>
  <c r="AK5"/>
  <c r="AK4"/>
  <c r="AL4" s="1"/>
  <c r="AJ4" s="1"/>
  <c r="AI4"/>
  <c r="D113" l="1"/>
  <c r="E113" s="1"/>
  <c r="AJ33"/>
  <c r="N121"/>
  <c r="M121"/>
  <c r="AJ19"/>
  <c r="K121"/>
  <c r="AJ31"/>
  <c r="AJ11"/>
  <c r="AJ41" i="20"/>
  <c r="AJ21"/>
  <c r="U123"/>
  <c r="V123" s="1"/>
  <c r="K126"/>
  <c r="U121"/>
  <c r="V121" s="1"/>
  <c r="AJ12"/>
  <c r="H126"/>
  <c r="AJ7"/>
  <c r="AJ25"/>
  <c r="G126"/>
  <c r="D113"/>
  <c r="E113" s="1"/>
  <c r="D120"/>
  <c r="E120" s="1"/>
  <c r="U119"/>
  <c r="V119" s="1"/>
  <c r="D112"/>
  <c r="E112" s="1"/>
  <c r="AJ10"/>
  <c r="D118"/>
  <c r="E118" s="1"/>
  <c r="U125"/>
  <c r="V125" s="1"/>
  <c r="AJ9"/>
  <c r="AJ42"/>
  <c r="D125"/>
  <c r="E125" s="1"/>
  <c r="AJ15"/>
  <c r="AJ37"/>
  <c r="AJ20"/>
  <c r="J126"/>
  <c r="D116"/>
  <c r="E116" s="1"/>
  <c r="AJ14"/>
  <c r="AJ31"/>
  <c r="U113"/>
  <c r="V113" s="1"/>
  <c r="W126"/>
  <c r="AJ36"/>
  <c r="U124"/>
  <c r="V124" s="1"/>
  <c r="AJ30"/>
  <c r="U117"/>
  <c r="V117" s="1"/>
  <c r="U118"/>
  <c r="V118" s="1"/>
  <c r="AJ8"/>
  <c r="U112"/>
  <c r="V112" s="1"/>
  <c r="AJ24"/>
  <c r="AJ18"/>
  <c r="AJ40"/>
  <c r="AJ17"/>
  <c r="AJ23"/>
  <c r="AJ34"/>
  <c r="U116"/>
  <c r="V116" s="1"/>
  <c r="U122"/>
  <c r="V122" s="1"/>
  <c r="AJ6"/>
  <c r="AJ28"/>
  <c r="D122"/>
  <c r="E122" s="1"/>
  <c r="AJ33"/>
  <c r="AJ39"/>
  <c r="D124"/>
  <c r="E124" s="1"/>
  <c r="AJ5"/>
  <c r="AJ22"/>
  <c r="AJ44"/>
  <c r="AJ16"/>
  <c r="AJ27"/>
  <c r="AJ38"/>
  <c r="M126"/>
  <c r="U120"/>
  <c r="V120" s="1"/>
  <c r="AJ11"/>
  <c r="AJ4"/>
  <c r="AJ26"/>
  <c r="AJ32"/>
  <c r="AJ43"/>
  <c r="U114"/>
  <c r="V114" s="1"/>
  <c r="P126"/>
  <c r="O126"/>
  <c r="AJ13"/>
  <c r="AJ29"/>
  <c r="D128"/>
  <c r="D127"/>
  <c r="AJ19"/>
  <c r="AJ35"/>
  <c r="X126"/>
  <c r="F126"/>
  <c r="D126"/>
  <c r="E126" s="1"/>
  <c r="T126"/>
  <c r="S126"/>
  <c r="R126"/>
  <c r="Q126"/>
  <c r="AJ15" i="18"/>
  <c r="D121"/>
  <c r="E121" s="1"/>
  <c r="AJ27"/>
  <c r="AJ33"/>
  <c r="AJ32"/>
  <c r="D109"/>
  <c r="E109" s="1"/>
  <c r="U116"/>
  <c r="V116" s="1"/>
  <c r="AJ11"/>
  <c r="AJ23"/>
  <c r="AJ29"/>
  <c r="D115"/>
  <c r="E115" s="1"/>
  <c r="U122"/>
  <c r="V122" s="1"/>
  <c r="AJ16"/>
  <c r="D117"/>
  <c r="E117" s="1"/>
  <c r="AJ26"/>
  <c r="AI23"/>
  <c r="AJ38"/>
  <c r="AJ12"/>
  <c r="AJ17"/>
  <c r="U114"/>
  <c r="V114" s="1"/>
  <c r="U120"/>
  <c r="V120" s="1"/>
  <c r="AJ22"/>
  <c r="AJ37"/>
  <c r="V113"/>
  <c r="AJ6"/>
  <c r="U119"/>
  <c r="V119" s="1"/>
  <c r="AJ36"/>
  <c r="U112"/>
  <c r="V112" s="1"/>
  <c r="U118"/>
  <c r="V118" s="1"/>
  <c r="AJ21"/>
  <c r="AJ10"/>
  <c r="AJ20"/>
  <c r="L123"/>
  <c r="AJ30"/>
  <c r="AJ40"/>
  <c r="K123"/>
  <c r="U111"/>
  <c r="V111" s="1"/>
  <c r="U117"/>
  <c r="V117" s="1"/>
  <c r="AJ4"/>
  <c r="J123"/>
  <c r="D111"/>
  <c r="E111" s="1"/>
  <c r="AJ14"/>
  <c r="AJ24"/>
  <c r="I123"/>
  <c r="U110"/>
  <c r="V110" s="1"/>
  <c r="AJ34"/>
  <c r="H123"/>
  <c r="AJ8"/>
  <c r="G123"/>
  <c r="D122"/>
  <c r="E122" s="1"/>
  <c r="AJ13"/>
  <c r="AJ18"/>
  <c r="U109"/>
  <c r="V109" s="1"/>
  <c r="U115"/>
  <c r="V115" s="1"/>
  <c r="U121"/>
  <c r="V121" s="1"/>
  <c r="AJ5"/>
  <c r="AJ28"/>
  <c r="AJ9" i="17"/>
  <c r="AJ30"/>
  <c r="AJ35"/>
  <c r="AJ40"/>
  <c r="U116"/>
  <c r="V116" s="1"/>
  <c r="AJ25"/>
  <c r="U112"/>
  <c r="V112" s="1"/>
  <c r="AJ14"/>
  <c r="U118"/>
  <c r="V118" s="1"/>
  <c r="AJ8"/>
  <c r="AJ24"/>
  <c r="AJ34"/>
  <c r="D118"/>
  <c r="E118" s="1"/>
  <c r="AJ18"/>
  <c r="AJ39"/>
  <c r="AJ12"/>
  <c r="AJ23"/>
  <c r="AJ28"/>
  <c r="U111"/>
  <c r="V111" s="1"/>
  <c r="AJ38"/>
  <c r="AJ17"/>
  <c r="AJ6"/>
  <c r="AJ22"/>
  <c r="L121"/>
  <c r="U115"/>
  <c r="V115" s="1"/>
  <c r="AJ37"/>
  <c r="U109"/>
  <c r="V109" s="1"/>
  <c r="AJ21"/>
  <c r="AJ32"/>
  <c r="J121"/>
  <c r="I121"/>
  <c r="U108"/>
  <c r="V108" s="1"/>
  <c r="U114"/>
  <c r="V114" s="1"/>
  <c r="D117"/>
  <c r="E117" s="1"/>
  <c r="AJ36"/>
  <c r="AJ10"/>
  <c r="AJ26"/>
  <c r="G121"/>
  <c r="U107"/>
  <c r="V107" s="1"/>
  <c r="U113"/>
  <c r="V113" s="1"/>
  <c r="AJ19" i="18"/>
  <c r="AJ35"/>
  <c r="AJ42"/>
  <c r="D125"/>
  <c r="D124"/>
  <c r="AJ9"/>
  <c r="AJ25"/>
  <c r="AJ41"/>
  <c r="W123"/>
  <c r="AJ31"/>
  <c r="F123"/>
  <c r="D123"/>
  <c r="E123" s="1"/>
  <c r="Q123"/>
  <c r="R123"/>
  <c r="AJ7"/>
  <c r="AJ39"/>
  <c r="D123" i="17"/>
  <c r="AJ5"/>
  <c r="AI7"/>
  <c r="P121" s="1"/>
  <c r="D122"/>
  <c r="W121"/>
  <c r="F121"/>
  <c r="AJ29"/>
  <c r="D121"/>
  <c r="E121" s="1"/>
  <c r="AJ13"/>
  <c r="AI5"/>
  <c r="U121" l="1"/>
  <c r="V121" s="1"/>
  <c r="U126" i="20"/>
  <c r="U123" i="18"/>
  <c r="Q121" i="17"/>
  <c r="R121"/>
  <c r="O121"/>
  <c r="O123" i="18"/>
  <c r="P123"/>
  <c r="X123"/>
  <c r="T123"/>
  <c r="S123"/>
  <c r="X121" i="17"/>
  <c r="T121"/>
  <c r="S121"/>
  <c r="W198" i="16" l="1"/>
  <c r="S198"/>
  <c r="R198"/>
  <c r="Q198"/>
  <c r="P198"/>
  <c r="O198"/>
  <c r="N198"/>
  <c r="M198"/>
  <c r="L198"/>
  <c r="K198"/>
  <c r="J198"/>
  <c r="I198"/>
  <c r="H198"/>
  <c r="G198"/>
  <c r="F198"/>
  <c r="C198"/>
  <c r="B198"/>
  <c r="W197"/>
  <c r="T197"/>
  <c r="S197"/>
  <c r="R197"/>
  <c r="Q197"/>
  <c r="P197"/>
  <c r="O197"/>
  <c r="N197"/>
  <c r="M197"/>
  <c r="L197"/>
  <c r="K197"/>
  <c r="J197"/>
  <c r="I197"/>
  <c r="H197"/>
  <c r="G197"/>
  <c r="F197"/>
  <c r="C197"/>
  <c r="B197"/>
  <c r="W196"/>
  <c r="T196"/>
  <c r="S196"/>
  <c r="R196"/>
  <c r="Q196"/>
  <c r="P196"/>
  <c r="O196"/>
  <c r="N196"/>
  <c r="M196"/>
  <c r="L196"/>
  <c r="K196"/>
  <c r="J196"/>
  <c r="I196"/>
  <c r="H196"/>
  <c r="G196"/>
  <c r="F196"/>
  <c r="C196"/>
  <c r="B196"/>
  <c r="W195"/>
  <c r="T195"/>
  <c r="S195"/>
  <c r="R195"/>
  <c r="Q195"/>
  <c r="P195"/>
  <c r="O195"/>
  <c r="N195"/>
  <c r="M195"/>
  <c r="L195"/>
  <c r="K195"/>
  <c r="J195"/>
  <c r="I195"/>
  <c r="H195"/>
  <c r="G195"/>
  <c r="F195"/>
  <c r="C195"/>
  <c r="D195" s="1"/>
  <c r="E195" s="1"/>
  <c r="B195"/>
  <c r="W194"/>
  <c r="T194"/>
  <c r="S194"/>
  <c r="R194"/>
  <c r="Q194"/>
  <c r="P194"/>
  <c r="O194"/>
  <c r="N194"/>
  <c r="M194"/>
  <c r="L194"/>
  <c r="K194"/>
  <c r="J194"/>
  <c r="I194"/>
  <c r="H194"/>
  <c r="G194"/>
  <c r="F194"/>
  <c r="C194"/>
  <c r="B194"/>
  <c r="W193"/>
  <c r="T193"/>
  <c r="S193"/>
  <c r="R193"/>
  <c r="Q193"/>
  <c r="P193"/>
  <c r="O193"/>
  <c r="N193"/>
  <c r="M193"/>
  <c r="L193"/>
  <c r="K193"/>
  <c r="J193"/>
  <c r="I193"/>
  <c r="H193"/>
  <c r="G193"/>
  <c r="F193"/>
  <c r="C193"/>
  <c r="B193"/>
  <c r="W192"/>
  <c r="T192"/>
  <c r="S192"/>
  <c r="R192"/>
  <c r="Q192"/>
  <c r="P192"/>
  <c r="O192"/>
  <c r="N192"/>
  <c r="M192"/>
  <c r="L192"/>
  <c r="K192"/>
  <c r="J192"/>
  <c r="I192"/>
  <c r="H192"/>
  <c r="G192"/>
  <c r="F192"/>
  <c r="C192"/>
  <c r="B192"/>
  <c r="W191"/>
  <c r="T191"/>
  <c r="S191"/>
  <c r="R191"/>
  <c r="Q191"/>
  <c r="P191"/>
  <c r="O191"/>
  <c r="N191"/>
  <c r="M191"/>
  <c r="L191"/>
  <c r="K191"/>
  <c r="J191"/>
  <c r="I191"/>
  <c r="H191"/>
  <c r="G191"/>
  <c r="F191"/>
  <c r="C191"/>
  <c r="B191"/>
  <c r="W190"/>
  <c r="T190"/>
  <c r="S190"/>
  <c r="R190"/>
  <c r="Q190"/>
  <c r="P190"/>
  <c r="O190"/>
  <c r="N190"/>
  <c r="M190"/>
  <c r="L190"/>
  <c r="K190"/>
  <c r="J190"/>
  <c r="I190"/>
  <c r="H190"/>
  <c r="G190"/>
  <c r="F190"/>
  <c r="C190"/>
  <c r="B190"/>
  <c r="W189"/>
  <c r="T189"/>
  <c r="S189"/>
  <c r="R189"/>
  <c r="Q189"/>
  <c r="P189"/>
  <c r="O189"/>
  <c r="N189"/>
  <c r="M189"/>
  <c r="L189"/>
  <c r="K189"/>
  <c r="J189"/>
  <c r="I189"/>
  <c r="H189"/>
  <c r="G189"/>
  <c r="F189"/>
  <c r="C189"/>
  <c r="B189"/>
  <c r="W188"/>
  <c r="T188"/>
  <c r="S188"/>
  <c r="R188"/>
  <c r="Q188"/>
  <c r="P188"/>
  <c r="O188"/>
  <c r="N188"/>
  <c r="M188"/>
  <c r="L188"/>
  <c r="K188"/>
  <c r="J188"/>
  <c r="I188"/>
  <c r="H188"/>
  <c r="G188"/>
  <c r="F188"/>
  <c r="C188"/>
  <c r="B188"/>
  <c r="W187"/>
  <c r="T187"/>
  <c r="S187"/>
  <c r="R187"/>
  <c r="Q187"/>
  <c r="P187"/>
  <c r="O187"/>
  <c r="N187"/>
  <c r="M187"/>
  <c r="L187"/>
  <c r="K187"/>
  <c r="J187"/>
  <c r="I187"/>
  <c r="H187"/>
  <c r="G187"/>
  <c r="F187"/>
  <c r="C187"/>
  <c r="B187"/>
  <c r="W186"/>
  <c r="T186"/>
  <c r="S186"/>
  <c r="R186"/>
  <c r="Q186"/>
  <c r="P186"/>
  <c r="O186"/>
  <c r="N186"/>
  <c r="M186"/>
  <c r="L186"/>
  <c r="K186"/>
  <c r="J186"/>
  <c r="I186"/>
  <c r="H186"/>
  <c r="G186"/>
  <c r="F186"/>
  <c r="C186"/>
  <c r="B186"/>
  <c r="W185"/>
  <c r="T185"/>
  <c r="T202" s="1"/>
  <c r="S185"/>
  <c r="S202" s="1"/>
  <c r="R185"/>
  <c r="R202" s="1"/>
  <c r="Q185"/>
  <c r="Q202" s="1"/>
  <c r="P185"/>
  <c r="P202" s="1"/>
  <c r="O185"/>
  <c r="O202" s="1"/>
  <c r="N185"/>
  <c r="N202" s="1"/>
  <c r="M185"/>
  <c r="M202" s="1"/>
  <c r="L185"/>
  <c r="L202" s="1"/>
  <c r="K185"/>
  <c r="K202" s="1"/>
  <c r="J185"/>
  <c r="I185"/>
  <c r="H185"/>
  <c r="H202" s="1"/>
  <c r="G185"/>
  <c r="C185"/>
  <c r="B185"/>
  <c r="AF181"/>
  <c r="T198" s="1"/>
  <c r="AD181"/>
  <c r="AB181"/>
  <c r="Z181"/>
  <c r="X181"/>
  <c r="V181"/>
  <c r="T181"/>
  <c r="R181"/>
  <c r="P181"/>
  <c r="N181"/>
  <c r="L181"/>
  <c r="J181"/>
  <c r="H181"/>
  <c r="F181"/>
  <c r="AK120"/>
  <c r="AL120" s="1"/>
  <c r="AI120"/>
  <c r="AK119"/>
  <c r="AL119" s="1"/>
  <c r="AI119"/>
  <c r="AK118"/>
  <c r="AL118" s="1"/>
  <c r="AI118"/>
  <c r="AK117"/>
  <c r="AL117" s="1"/>
  <c r="AI117"/>
  <c r="AK116"/>
  <c r="AL116" s="1"/>
  <c r="AI116"/>
  <c r="AK115"/>
  <c r="AL115" s="1"/>
  <c r="AI115"/>
  <c r="AK114"/>
  <c r="AL114" s="1"/>
  <c r="AI114"/>
  <c r="AK113"/>
  <c r="AL113" s="1"/>
  <c r="AI113"/>
  <c r="AK112"/>
  <c r="AL112" s="1"/>
  <c r="AI112"/>
  <c r="AK111"/>
  <c r="AL111" s="1"/>
  <c r="AK110"/>
  <c r="AL110" s="1"/>
  <c r="AI110"/>
  <c r="AK109"/>
  <c r="AL109" s="1"/>
  <c r="AI109"/>
  <c r="AK108"/>
  <c r="AL108" s="1"/>
  <c r="AI108"/>
  <c r="AK107"/>
  <c r="AL107" s="1"/>
  <c r="AI107"/>
  <c r="AK106"/>
  <c r="AL106" s="1"/>
  <c r="AI106"/>
  <c r="AK105"/>
  <c r="AL105" s="1"/>
  <c r="AI105"/>
  <c r="AK104"/>
  <c r="AL104" s="1"/>
  <c r="AI104"/>
  <c r="AK103"/>
  <c r="AL103" s="1"/>
  <c r="AI103"/>
  <c r="AK102"/>
  <c r="AL102" s="1"/>
  <c r="AI102"/>
  <c r="AK101"/>
  <c r="AL101" s="1"/>
  <c r="AI101"/>
  <c r="AK100"/>
  <c r="AL100" s="1"/>
  <c r="AI100"/>
  <c r="AK99"/>
  <c r="AL99" s="1"/>
  <c r="AI99"/>
  <c r="AK98"/>
  <c r="AL98" s="1"/>
  <c r="AI98"/>
  <c r="AK97"/>
  <c r="AL97" s="1"/>
  <c r="AI97"/>
  <c r="AK96"/>
  <c r="AL96" s="1"/>
  <c r="AI96"/>
  <c r="AK95"/>
  <c r="AL95" s="1"/>
  <c r="AI95"/>
  <c r="AK94"/>
  <c r="AL94" s="1"/>
  <c r="AI94"/>
  <c r="AK93"/>
  <c r="AL93" s="1"/>
  <c r="AI93"/>
  <c r="AK92"/>
  <c r="AL92" s="1"/>
  <c r="AI92"/>
  <c r="AK91"/>
  <c r="AL91" s="1"/>
  <c r="AI91"/>
  <c r="AK90"/>
  <c r="AL90" s="1"/>
  <c r="AI90"/>
  <c r="AK89"/>
  <c r="AL89" s="1"/>
  <c r="AI89"/>
  <c r="AK88"/>
  <c r="AL88" s="1"/>
  <c r="AI88"/>
  <c r="AK87"/>
  <c r="AL87" s="1"/>
  <c r="AI87"/>
  <c r="AK86"/>
  <c r="AL86" s="1"/>
  <c r="AI86"/>
  <c r="AK85"/>
  <c r="AL85" s="1"/>
  <c r="AI85"/>
  <c r="AK84"/>
  <c r="AL84" s="1"/>
  <c r="AI84"/>
  <c r="AK83"/>
  <c r="AL83" s="1"/>
  <c r="AI83"/>
  <c r="AK82"/>
  <c r="AL82" s="1"/>
  <c r="AI82"/>
  <c r="AK81"/>
  <c r="AL81" s="1"/>
  <c r="AI81"/>
  <c r="AK80"/>
  <c r="AL80" s="1"/>
  <c r="AI80"/>
  <c r="AK79"/>
  <c r="AL79" s="1"/>
  <c r="AI79"/>
  <c r="AK78"/>
  <c r="AL78" s="1"/>
  <c r="AI78"/>
  <c r="AK77"/>
  <c r="AL77" s="1"/>
  <c r="AI77"/>
  <c r="AK76"/>
  <c r="AL76" s="1"/>
  <c r="AI76"/>
  <c r="AK75"/>
  <c r="AL75" s="1"/>
  <c r="AI75"/>
  <c r="AK74"/>
  <c r="AL74" s="1"/>
  <c r="AI74"/>
  <c r="AK73"/>
  <c r="AL73" s="1"/>
  <c r="AI73"/>
  <c r="AK72"/>
  <c r="AL72" s="1"/>
  <c r="AI72"/>
  <c r="AK71"/>
  <c r="AL71" s="1"/>
  <c r="AI71"/>
  <c r="AK70"/>
  <c r="AL70" s="1"/>
  <c r="AI70"/>
  <c r="AK69"/>
  <c r="AL69" s="1"/>
  <c r="AI69"/>
  <c r="AK68"/>
  <c r="AL68" s="1"/>
  <c r="AI68"/>
  <c r="AK67"/>
  <c r="AL67" s="1"/>
  <c r="AI67"/>
  <c r="AK66"/>
  <c r="AL66" s="1"/>
  <c r="AI66"/>
  <c r="AK65"/>
  <c r="AL65" s="1"/>
  <c r="AI65"/>
  <c r="AK64"/>
  <c r="AL64" s="1"/>
  <c r="AI64"/>
  <c r="AK63"/>
  <c r="AL63" s="1"/>
  <c r="AI63"/>
  <c r="AK62"/>
  <c r="AL62" s="1"/>
  <c r="AI62"/>
  <c r="AK61"/>
  <c r="AL61" s="1"/>
  <c r="AI61"/>
  <c r="AK60"/>
  <c r="AL60" s="1"/>
  <c r="AI60"/>
  <c r="AK59"/>
  <c r="AL59" s="1"/>
  <c r="AI59"/>
  <c r="AK58"/>
  <c r="AL58" s="1"/>
  <c r="AI58"/>
  <c r="AK57"/>
  <c r="AL57" s="1"/>
  <c r="AI57"/>
  <c r="AK56"/>
  <c r="AL56" s="1"/>
  <c r="AI56"/>
  <c r="AK55"/>
  <c r="AL55" s="1"/>
  <c r="AI55"/>
  <c r="AK54"/>
  <c r="AL54" s="1"/>
  <c r="AI54"/>
  <c r="AK53"/>
  <c r="AL53" s="1"/>
  <c r="AI53"/>
  <c r="AK52"/>
  <c r="AL52" s="1"/>
  <c r="AI52"/>
  <c r="AK51"/>
  <c r="AL51" s="1"/>
  <c r="AI51"/>
  <c r="AK50"/>
  <c r="AL50" s="1"/>
  <c r="AI50"/>
  <c r="AK49"/>
  <c r="AL49" s="1"/>
  <c r="AI49"/>
  <c r="AK48"/>
  <c r="AL48" s="1"/>
  <c r="AI48"/>
  <c r="AK47"/>
  <c r="AL47" s="1"/>
  <c r="AI47"/>
  <c r="AK46"/>
  <c r="AL46" s="1"/>
  <c r="AI46"/>
  <c r="AK45"/>
  <c r="AL45" s="1"/>
  <c r="AI45"/>
  <c r="AK44"/>
  <c r="AL44" s="1"/>
  <c r="AI44"/>
  <c r="AK43"/>
  <c r="AL43" s="1"/>
  <c r="AI43"/>
  <c r="AK42"/>
  <c r="AL42" s="1"/>
  <c r="AI42"/>
  <c r="AK41"/>
  <c r="AL41" s="1"/>
  <c r="AI41"/>
  <c r="AK40"/>
  <c r="AL40" s="1"/>
  <c r="AI40"/>
  <c r="AK39"/>
  <c r="AL39" s="1"/>
  <c r="AI39"/>
  <c r="AK38"/>
  <c r="AL38" s="1"/>
  <c r="AI38"/>
  <c r="AK37"/>
  <c r="AL37" s="1"/>
  <c r="AI37"/>
  <c r="AK36"/>
  <c r="AL36" s="1"/>
  <c r="AI36"/>
  <c r="AK35"/>
  <c r="AL35" s="1"/>
  <c r="AI35"/>
  <c r="AK34"/>
  <c r="AL34" s="1"/>
  <c r="AI34"/>
  <c r="AK33"/>
  <c r="AL33" s="1"/>
  <c r="AI33"/>
  <c r="AK32"/>
  <c r="AL32" s="1"/>
  <c r="AI32"/>
  <c r="AK31"/>
  <c r="AL31" s="1"/>
  <c r="AI31"/>
  <c r="AK30"/>
  <c r="AL30" s="1"/>
  <c r="AI30"/>
  <c r="AK29"/>
  <c r="AL29" s="1"/>
  <c r="AI29"/>
  <c r="AK28"/>
  <c r="AL28" s="1"/>
  <c r="AI28"/>
  <c r="AK27"/>
  <c r="AL27" s="1"/>
  <c r="AI27"/>
  <c r="AK26"/>
  <c r="AL26" s="1"/>
  <c r="AI26"/>
  <c r="AK25"/>
  <c r="AL25" s="1"/>
  <c r="AI25"/>
  <c r="AK24"/>
  <c r="AL24" s="1"/>
  <c r="AI24"/>
  <c r="AK23"/>
  <c r="AL23" s="1"/>
  <c r="AI23"/>
  <c r="AK22"/>
  <c r="AL22" s="1"/>
  <c r="AI22"/>
  <c r="AK21"/>
  <c r="AL21" s="1"/>
  <c r="AI21"/>
  <c r="AK20"/>
  <c r="AL20" s="1"/>
  <c r="AI20"/>
  <c r="AK19"/>
  <c r="AL19" s="1"/>
  <c r="AI19"/>
  <c r="AK18"/>
  <c r="AL18" s="1"/>
  <c r="AI18"/>
  <c r="AK17"/>
  <c r="AL17" s="1"/>
  <c r="AI17"/>
  <c r="AK16"/>
  <c r="AI16"/>
  <c r="AK15"/>
  <c r="AL15" s="1"/>
  <c r="AI15"/>
  <c r="AK14"/>
  <c r="AL14" s="1"/>
  <c r="AI14"/>
  <c r="AK13"/>
  <c r="AL13" s="1"/>
  <c r="AI13"/>
  <c r="AK12"/>
  <c r="AL12" s="1"/>
  <c r="AI12"/>
  <c r="AK11"/>
  <c r="AL11" s="1"/>
  <c r="AI11"/>
  <c r="AK10"/>
  <c r="AL10" s="1"/>
  <c r="AI10"/>
  <c r="AK9"/>
  <c r="AL9" s="1"/>
  <c r="AI9"/>
  <c r="AK8"/>
  <c r="AL8" s="1"/>
  <c r="AI8"/>
  <c r="AK7"/>
  <c r="AL7" s="1"/>
  <c r="AI7"/>
  <c r="AK6"/>
  <c r="AL6" s="1"/>
  <c r="AI6"/>
  <c r="AK5"/>
  <c r="AL5" s="1"/>
  <c r="AI5"/>
  <c r="AK4"/>
  <c r="AL4" s="1"/>
  <c r="J202" l="1"/>
  <c r="I202"/>
  <c r="F202"/>
  <c r="G202"/>
  <c r="AI111"/>
  <c r="AJ8"/>
  <c r="AJ15"/>
  <c r="AJ9"/>
  <c r="AJ6"/>
  <c r="AJ14"/>
  <c r="AJ13"/>
  <c r="AJ11"/>
  <c r="AJ5"/>
  <c r="AJ10"/>
  <c r="AJ7"/>
  <c r="AJ12"/>
  <c r="AL16"/>
  <c r="D197"/>
  <c r="E197" s="1"/>
  <c r="D189"/>
  <c r="E189" s="1"/>
  <c r="D196"/>
  <c r="E196" s="1"/>
  <c r="U195"/>
  <c r="V195" s="1"/>
  <c r="U185"/>
  <c r="V185" s="1"/>
  <c r="D185"/>
  <c r="E185" s="1"/>
  <c r="D193"/>
  <c r="E193" s="1"/>
  <c r="U192"/>
  <c r="V192" s="1"/>
  <c r="D192"/>
  <c r="E192" s="1"/>
  <c r="D191"/>
  <c r="E191" s="1"/>
  <c r="U189"/>
  <c r="V189" s="1"/>
  <c r="U190"/>
  <c r="V190" s="1"/>
  <c r="D194"/>
  <c r="E194" s="1"/>
  <c r="U198"/>
  <c r="V198" s="1"/>
  <c r="D190"/>
  <c r="E190" s="1"/>
  <c r="U191"/>
  <c r="V191" s="1"/>
  <c r="U196"/>
  <c r="V196" s="1"/>
  <c r="U193"/>
  <c r="V193" s="1"/>
  <c r="U194"/>
  <c r="V194" s="1"/>
  <c r="U197"/>
  <c r="V197" s="1"/>
  <c r="D198"/>
  <c r="E198" s="1"/>
  <c r="U188"/>
  <c r="V188" s="1"/>
  <c r="D188"/>
  <c r="E188" s="1"/>
  <c r="M199"/>
  <c r="I199"/>
  <c r="U186"/>
  <c r="V186" s="1"/>
  <c r="G199"/>
  <c r="D186"/>
  <c r="E186" s="1"/>
  <c r="H199"/>
  <c r="N199"/>
  <c r="L199"/>
  <c r="U187"/>
  <c r="V187" s="1"/>
  <c r="AJ114"/>
  <c r="AJ19"/>
  <c r="AJ87"/>
  <c r="AJ18"/>
  <c r="AJ99"/>
  <c r="AJ119"/>
  <c r="AJ36"/>
  <c r="AJ67"/>
  <c r="AJ98"/>
  <c r="AJ66"/>
  <c r="AJ103"/>
  <c r="AJ71"/>
  <c r="AJ52"/>
  <c r="AJ116"/>
  <c r="AJ70"/>
  <c r="AJ83"/>
  <c r="J199"/>
  <c r="D187"/>
  <c r="E187" s="1"/>
  <c r="AJ115"/>
  <c r="AJ82"/>
  <c r="AJ49"/>
  <c r="AJ80"/>
  <c r="AJ85"/>
  <c r="AJ95"/>
  <c r="AJ22"/>
  <c r="AJ43"/>
  <c r="AJ59"/>
  <c r="AJ100"/>
  <c r="AJ33"/>
  <c r="AJ27"/>
  <c r="AJ64"/>
  <c r="AJ69"/>
  <c r="AJ79"/>
  <c r="AJ105"/>
  <c r="AJ48"/>
  <c r="AJ53"/>
  <c r="AJ84"/>
  <c r="AJ63"/>
  <c r="AJ89"/>
  <c r="AJ31"/>
  <c r="AJ47"/>
  <c r="AJ68"/>
  <c r="AJ109"/>
  <c r="AJ38"/>
  <c r="AJ73"/>
  <c r="AJ32"/>
  <c r="AJ20"/>
  <c r="AJ42"/>
  <c r="AJ93"/>
  <c r="AJ37"/>
  <c r="AJ4"/>
  <c r="AJ26"/>
  <c r="AJ41"/>
  <c r="AJ57"/>
  <c r="AJ17"/>
  <c r="AJ51"/>
  <c r="AJ77"/>
  <c r="AJ113"/>
  <c r="AJ118"/>
  <c r="AJ21"/>
  <c r="AJ106"/>
  <c r="AJ25"/>
  <c r="AJ35"/>
  <c r="AJ61"/>
  <c r="AJ97"/>
  <c r="AJ102"/>
  <c r="AJ107"/>
  <c r="AJ29"/>
  <c r="AJ112"/>
  <c r="AJ117"/>
  <c r="AJ34"/>
  <c r="AJ50"/>
  <c r="AJ81"/>
  <c r="AJ86"/>
  <c r="AJ91"/>
  <c r="AJ45"/>
  <c r="AJ39"/>
  <c r="AJ55"/>
  <c r="AJ96"/>
  <c r="AJ101"/>
  <c r="AJ111"/>
  <c r="K199"/>
  <c r="AJ23"/>
  <c r="AJ65"/>
  <c r="AJ75"/>
  <c r="AJ54"/>
  <c r="F199"/>
  <c r="AJ44"/>
  <c r="AJ60"/>
  <c r="AJ76"/>
  <c r="AJ92"/>
  <c r="AJ108"/>
  <c r="AJ28"/>
  <c r="AJ24"/>
  <c r="AJ40"/>
  <c r="AJ56"/>
  <c r="AJ72"/>
  <c r="AJ88"/>
  <c r="AJ104"/>
  <c r="AJ120"/>
  <c r="AJ46"/>
  <c r="AJ62"/>
  <c r="AJ78"/>
  <c r="AJ94"/>
  <c r="AJ110"/>
  <c r="AJ30"/>
  <c r="AI4"/>
  <c r="AJ58"/>
  <c r="AJ74"/>
  <c r="AJ90"/>
  <c r="U202" l="1"/>
  <c r="V202" s="1"/>
  <c r="U199"/>
  <c r="V199" s="1"/>
  <c r="D199"/>
  <c r="E199" s="1"/>
  <c r="AJ16"/>
  <c r="D200"/>
  <c r="D201"/>
  <c r="O199"/>
  <c r="P199"/>
  <c r="Q199"/>
  <c r="R199"/>
  <c r="S199"/>
  <c r="T199"/>
  <c r="X199"/>
</calcChain>
</file>

<file path=xl/sharedStrings.xml><?xml version="1.0" encoding="utf-8"?>
<sst xmlns="http://schemas.openxmlformats.org/spreadsheetml/2006/main" count="2418" uniqueCount="180">
  <si>
    <t>CBSE Roll Number</t>
  </si>
  <si>
    <t>Name of the student</t>
  </si>
  <si>
    <t>Gender</t>
  </si>
  <si>
    <t>Section</t>
  </si>
  <si>
    <t>Marks</t>
  </si>
  <si>
    <t>Grade</t>
  </si>
  <si>
    <t>D1</t>
  </si>
  <si>
    <t>D2</t>
  </si>
  <si>
    <t>C2</t>
  </si>
  <si>
    <t>A2</t>
  </si>
  <si>
    <t>B1</t>
  </si>
  <si>
    <t>C1</t>
  </si>
  <si>
    <t>B2</t>
  </si>
  <si>
    <t>A1</t>
  </si>
  <si>
    <t>E</t>
  </si>
  <si>
    <t>90-100</t>
  </si>
  <si>
    <t>SUBJECT</t>
  </si>
  <si>
    <t>%</t>
  </si>
  <si>
    <t>0-32</t>
  </si>
  <si>
    <t>33-44</t>
  </si>
  <si>
    <t>45-59</t>
  </si>
  <si>
    <t>60-74</t>
  </si>
  <si>
    <t>75-89</t>
  </si>
  <si>
    <t>NXW</t>
  </si>
  <si>
    <t>PI</t>
  </si>
  <si>
    <t>Total</t>
  </si>
  <si>
    <t>Rank</t>
  </si>
  <si>
    <t>Pass %</t>
  </si>
  <si>
    <t>KV NO-2 Ishapore</t>
  </si>
  <si>
    <t>Mean Marks</t>
  </si>
  <si>
    <t>Comp</t>
  </si>
  <si>
    <t>E'  Count</t>
  </si>
  <si>
    <t>Essential Repeat</t>
  </si>
  <si>
    <t>Pass/ Comp/ Essential Repeat</t>
  </si>
  <si>
    <t>184-Eng Lang&amp; Lit</t>
  </si>
  <si>
    <t>002- Hindi-A</t>
  </si>
  <si>
    <t>041- Math Standard</t>
  </si>
  <si>
    <t>241- Maths Basic</t>
  </si>
  <si>
    <t>086- Science</t>
  </si>
  <si>
    <t>087- Social Sc</t>
  </si>
  <si>
    <t>417-AI</t>
  </si>
  <si>
    <t>Manual Entry 117</t>
  </si>
  <si>
    <t>Appeared</t>
  </si>
  <si>
    <t>Passed</t>
  </si>
  <si>
    <t>KV NO-2 Ishapore, X CBSE Result Analysis of 2022-23</t>
  </si>
  <si>
    <t>AGNIBH CHAKLADAR</t>
  </si>
  <si>
    <t>BOY</t>
  </si>
  <si>
    <t>A</t>
  </si>
  <si>
    <t>ANIK PATRA</t>
  </si>
  <si>
    <t>ANKITA PANDEY</t>
  </si>
  <si>
    <t>GIRL</t>
  </si>
  <si>
    <t>ANNESHA MUDI</t>
  </si>
  <si>
    <t>ANTANA CHAKRABORTY</t>
  </si>
  <si>
    <t>ANUSREE BAL</t>
  </si>
  <si>
    <t>ARCHANA KUMARI</t>
  </si>
  <si>
    <t>ARKA KHAN</t>
  </si>
  <si>
    <t>AYUSH KUMAR</t>
  </si>
  <si>
    <t>DEEPANSHI DAS</t>
  </si>
  <si>
    <t>DIPANJAN DAS</t>
  </si>
  <si>
    <t>ISHIKA PASSI</t>
  </si>
  <si>
    <t>KINJAL SAHA</t>
  </si>
  <si>
    <t>MAHIMA CHOUDHARY</t>
  </si>
  <si>
    <t>MOUMITA BISWAS</t>
  </si>
  <si>
    <t>NAINA BHARTI</t>
  </si>
  <si>
    <t>PIYALI BHATTACHARJEE</t>
  </si>
  <si>
    <t>PRACHI SHAW</t>
  </si>
  <si>
    <t>PRITHA CHAKRABORTY</t>
  </si>
  <si>
    <t>PRIYESHI PRASAD</t>
  </si>
  <si>
    <t>RAGHUNANDAN KUMAR</t>
  </si>
  <si>
    <t>RAJDIP MONDAL</t>
  </si>
  <si>
    <t>RAMSHA ROUSHAN</t>
  </si>
  <si>
    <t>ROUNAK BANDYOPADHYAY</t>
  </si>
  <si>
    <t>SARBAJIT DAS</t>
  </si>
  <si>
    <t>SHREYA GOSWAMI</t>
  </si>
  <si>
    <t>SHUVOMITA SARKAR</t>
  </si>
  <si>
    <t>SIMRAN YADAV</t>
  </si>
  <si>
    <t>SREEDYUTI SARKAR</t>
  </si>
  <si>
    <t>SREEPARNA GHOSH</t>
  </si>
  <si>
    <t>SRUTI DAS</t>
  </si>
  <si>
    <t>SUBHAM REDDY</t>
  </si>
  <si>
    <t>SWARNADEEP BANERJEE</t>
  </si>
  <si>
    <t>SWATI MODAK</t>
  </si>
  <si>
    <t>TIYASHA MALLICK</t>
  </si>
  <si>
    <t>ABHRAJIT BISWAS</t>
  </si>
  <si>
    <t>B</t>
  </si>
  <si>
    <t>ANIK KUMAR ARYA</t>
  </si>
  <si>
    <t>ANJALI CHOWDHARY</t>
  </si>
  <si>
    <t>ANJALIKA BANERJEE</t>
  </si>
  <si>
    <t>ANUBHAV SRIVASTAVA</t>
  </si>
  <si>
    <t>ATREYEE DEB</t>
  </si>
  <si>
    <t>AYAAN ALI</t>
  </si>
  <si>
    <t>AYUSH SHAW</t>
  </si>
  <si>
    <t>DEBJYOTI BISWAS</t>
  </si>
  <si>
    <t>DIPITA DAS</t>
  </si>
  <si>
    <t>EKTA SHAW</t>
  </si>
  <si>
    <t>HAPPY KUMAR SINGH</t>
  </si>
  <si>
    <t>ISA JYANTI TIGGA</t>
  </si>
  <si>
    <t>MOHINI CHOWDHURY</t>
  </si>
  <si>
    <t>NANDINI SHAW</t>
  </si>
  <si>
    <t>NIHAL SINGH</t>
  </si>
  <si>
    <t>NIRAJ SHAW</t>
  </si>
  <si>
    <t>PRASENJIT SIKDER</t>
  </si>
  <si>
    <t>PRIYA DARSHANI SHARMA</t>
  </si>
  <si>
    <t>RAHUL ROY</t>
  </si>
  <si>
    <t>RITAM ROY</t>
  </si>
  <si>
    <t>RITIKA HELA</t>
  </si>
  <si>
    <t>ROSHAN KUMAR</t>
  </si>
  <si>
    <t>ROSHNI ORAON</t>
  </si>
  <si>
    <t>RUPESH KUMAR RAJ</t>
  </si>
  <si>
    <t>SARABPRIT SINGH UBHI</t>
  </si>
  <si>
    <t>SAYAK DEY</t>
  </si>
  <si>
    <t>SAYANTAN ROY</t>
  </si>
  <si>
    <t>SHAMBHO CHAKRABORTY</t>
  </si>
  <si>
    <t>SHIVAM CHAUDHARY</t>
  </si>
  <si>
    <t>SHREYASHI GHOSH</t>
  </si>
  <si>
    <t>SOHAN ACHARYA</t>
  </si>
  <si>
    <t>SONALI KERKETTA</t>
  </si>
  <si>
    <t>SOURIKTA MONDAL</t>
  </si>
  <si>
    <t>SREEPARNA SUTRADHAR</t>
  </si>
  <si>
    <t>SUBHOJIT KUMHAR</t>
  </si>
  <si>
    <t>RASHMI PATHAK</t>
  </si>
  <si>
    <t>AKASH KUMAR</t>
  </si>
  <si>
    <t>ABHIPSITA HALDER</t>
  </si>
  <si>
    <t>C</t>
  </si>
  <si>
    <t>ADARSH SHAW</t>
  </si>
  <si>
    <t>AMRITA BISWAS</t>
  </si>
  <si>
    <t>ANIRUDH PODDAR</t>
  </si>
  <si>
    <t>ANKITA CHOWDHARY</t>
  </si>
  <si>
    <t>ANUPAMA KUMARI</t>
  </si>
  <si>
    <t>ANUSHKA ORAON</t>
  </si>
  <si>
    <t>ASHMITA MITRA</t>
  </si>
  <si>
    <t>ASMITA BALA</t>
  </si>
  <si>
    <t>AWAIS KAFIL ANSARI</t>
  </si>
  <si>
    <t>AYANTIK MAJUMDAR</t>
  </si>
  <si>
    <t>AYUSHI SARKAR</t>
  </si>
  <si>
    <t>DRISHTI CHAKRABORTY</t>
  </si>
  <si>
    <t>JOYJIT DEBNATH</t>
  </si>
  <si>
    <t>KANISHKA BISWAS</t>
  </si>
  <si>
    <t>MANSHI HARIJAN</t>
  </si>
  <si>
    <t>MANISH CHAKRABORTY</t>
  </si>
  <si>
    <t>NAZIA PARVEEN</t>
  </si>
  <si>
    <t>NISHANT KUMAR DAS</t>
  </si>
  <si>
    <t>PRITISH GHORAI</t>
  </si>
  <si>
    <t>PUJA DAS</t>
  </si>
  <si>
    <t>PUJA ORAON</t>
  </si>
  <si>
    <t>REETOM NIYOGI</t>
  </si>
  <si>
    <t>RISHANSU SOMRAJ KHATIK</t>
  </si>
  <si>
    <t>RITIKA PANDEY</t>
  </si>
  <si>
    <t>RUDH SINGH</t>
  </si>
  <si>
    <t>SAKSHI SINGH</t>
  </si>
  <si>
    <t>SANJUKTA SARKAR</t>
  </si>
  <si>
    <t>SHREYA KUMARI HARI</t>
  </si>
  <si>
    <t>SHREYAS BISWAS</t>
  </si>
  <si>
    <t>SHUBHAM KUMAR</t>
  </si>
  <si>
    <t>SK AFTAB</t>
  </si>
  <si>
    <t>SK TAJUDDIN</t>
  </si>
  <si>
    <t>SOUMO NAG</t>
  </si>
  <si>
    <t>SUBHRAJYOTI GIRI</t>
  </si>
  <si>
    <t>SUPRASANNA BISWAS</t>
  </si>
  <si>
    <t>SUSHIL KUMAR RAM</t>
  </si>
  <si>
    <t>SWASTIKA PAL</t>
  </si>
  <si>
    <t>VIVEK SINGH</t>
  </si>
  <si>
    <t>YASH JHA</t>
  </si>
  <si>
    <t>ANISHA DEY</t>
  </si>
  <si>
    <t>SOURIN GHOSH</t>
  </si>
  <si>
    <t>AANCHAL KUMARI</t>
  </si>
  <si>
    <t>Manual Entry 37</t>
  </si>
  <si>
    <t>Manual Entry 39</t>
  </si>
  <si>
    <t>KV NO-2 Ishapore, X-A CBSE Result Analysis of 2022-23</t>
  </si>
  <si>
    <t>KV NO-2 Ishapore, X-B CBSE Result Analysis of 2022-23</t>
  </si>
  <si>
    <t>SUBJECT WISE RESULT  -   X-B-2022-23</t>
  </si>
  <si>
    <t>SUBJECT WISE RESULT  -   X-A-2022-23</t>
  </si>
  <si>
    <t>OVERALL &amp; SUBJECT WISE RESULT  -   X-2022-23</t>
  </si>
  <si>
    <t>OVERALL &amp; SUBJECT WISE RESULT  -   X-C -2022-23</t>
  </si>
  <si>
    <t>School Result with AI</t>
  </si>
  <si>
    <t>School Result without AI</t>
  </si>
  <si>
    <t>Mean%</t>
  </si>
  <si>
    <r>
      <rPr>
        <b/>
        <u/>
        <sz val="11"/>
        <color rgb="FFFF0000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Ref CBSE/Dir/SE/2023       2nd January, 2023,  Circular No.: Skill-01/2023,           If any student fails in any one of the three elective subjects (i.e. Science, Mathematics and Social Science), and passes in the Skill subject (offered as a 6th additional subject), then that subject will be replaced by the Skill subject and the result of Class X Board Examination will be computed accordingly.
 Also, if a student studies three compulsory subjects (i.e., Science, Mathematics and Social Science) and also chooses to study a Skill subject (offered as sixth optional subject), then the aggregate of best five including two languages and the best three subjects (from subject 3, 4, 5 &amp; 6, including Skill subject) can
be considered for calculation of percentage (by the school).</t>
    </r>
  </si>
  <si>
    <t>Manual Entry 41</t>
  </si>
  <si>
    <t xml:space="preserve">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</si>
</sst>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6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 applyProtection="1">
      <alignment horizontal="left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/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/>
    </xf>
    <xf numFmtId="0" fontId="11" fillId="4" borderId="1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0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5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0" fillId="0" borderId="0" xfId="0" applyFont="1" applyFill="1"/>
    <xf numFmtId="0" fontId="19" fillId="0" borderId="1" xfId="0" applyFont="1" applyBorder="1" applyAlignment="1">
      <alignment horizontal="center"/>
    </xf>
    <xf numFmtId="0" fontId="0" fillId="7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2" fillId="8" borderId="1" xfId="0" applyFont="1" applyFill="1" applyBorder="1" applyAlignment="1">
      <alignment horizontal="center"/>
    </xf>
    <xf numFmtId="0" fontId="0" fillId="7" borderId="0" xfId="0" applyFill="1" applyAlignment="1">
      <alignment horizontal="left"/>
    </xf>
    <xf numFmtId="0" fontId="14" fillId="0" borderId="0" xfId="0" applyFont="1"/>
    <xf numFmtId="0" fontId="5" fillId="4" borderId="4" xfId="0" applyFont="1" applyFill="1" applyBorder="1" applyAlignment="1" applyProtection="1">
      <alignment horizontal="left"/>
      <protection locked="0"/>
    </xf>
    <xf numFmtId="0" fontId="5" fillId="6" borderId="4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3" fillId="6" borderId="2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4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2" xfId="0" applyFont="1" applyBorder="1"/>
    <xf numFmtId="0" fontId="4" fillId="0" borderId="2" xfId="0" applyFont="1" applyBorder="1"/>
    <xf numFmtId="0" fontId="13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7" fillId="0" borderId="0" xfId="0" applyFont="1"/>
    <xf numFmtId="0" fontId="2" fillId="0" borderId="0" xfId="0" applyFont="1"/>
    <xf numFmtId="0" fontId="20" fillId="0" borderId="2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0" fillId="8" borderId="0" xfId="0" applyFill="1" applyAlignment="1">
      <alignment horizontal="left" vertical="top" wrapText="1"/>
    </xf>
    <xf numFmtId="0" fontId="12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9" xfId="0" applyFill="1" applyBorder="1" applyAlignment="1">
      <alignment horizontal="right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quotePrefix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0" xfId="0" applyFont="1" applyBorder="1"/>
  </cellXfs>
  <cellStyles count="1">
    <cellStyle name="Normal" xfId="0" builtinId="0"/>
  </cellStyles>
  <dxfs count="6">
    <dxf>
      <fill>
        <patternFill>
          <bgColor rgb="FFFBBBC0"/>
        </patternFill>
      </fill>
    </dxf>
    <dxf>
      <fill>
        <patternFill>
          <bgColor rgb="FFFBBBC0"/>
        </patternFill>
      </fill>
    </dxf>
    <dxf>
      <fill>
        <patternFill>
          <bgColor rgb="FFFBBBC0"/>
        </patternFill>
      </fill>
    </dxf>
    <dxf>
      <fill>
        <patternFill>
          <bgColor rgb="FFFBBBC0"/>
        </patternFill>
      </fill>
    </dxf>
    <dxf>
      <fill>
        <patternFill>
          <bgColor rgb="FFFBBBC0"/>
        </patternFill>
      </fill>
    </dxf>
    <dxf>
      <fill>
        <patternFill>
          <bgColor rgb="FFFBBBC0"/>
        </patternFill>
      </fill>
    </dxf>
  </dxfs>
  <tableStyles count="0" defaultTableStyle="TableStyleMedium9" defaultPivotStyle="PivotStyleLight16"/>
  <colors>
    <mruColors>
      <color rgb="FFFBBBC0"/>
      <color rgb="FFFCB6B8"/>
      <color rgb="FFFF9997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9"/>
  <sheetViews>
    <sheetView view="pageBreakPreview" topLeftCell="A117" zoomScaleSheetLayoutView="100" workbookViewId="0">
      <selection activeCell="W202" sqref="W202"/>
    </sheetView>
  </sheetViews>
  <sheetFormatPr defaultRowHeight="15"/>
  <cols>
    <col min="1" max="1" width="8.140625" style="10" customWidth="1"/>
    <col min="2" max="2" width="17.85546875" style="10" customWidth="1"/>
    <col min="3" max="3" width="4.42578125" style="10" customWidth="1"/>
    <col min="4" max="4" width="3.42578125" style="9" customWidth="1"/>
    <col min="5" max="5" width="4.28515625" style="10" customWidth="1"/>
    <col min="6" max="21" width="4.28515625" customWidth="1"/>
    <col min="22" max="22" width="5.140625" customWidth="1"/>
    <col min="23" max="23" width="4.5703125" customWidth="1"/>
    <col min="24" max="24" width="4.28515625" customWidth="1"/>
    <col min="25" max="33" width="4.7109375" hidden="1" customWidth="1"/>
    <col min="34" max="34" width="4" style="4" customWidth="1"/>
    <col min="35" max="35" width="3.7109375" style="4" customWidth="1"/>
    <col min="36" max="36" width="3.5703125" style="7" customWidth="1"/>
    <col min="37" max="37" width="4.7109375" style="7" customWidth="1"/>
    <col min="38" max="38" width="6.5703125" style="8" customWidth="1"/>
    <col min="39" max="39" width="2.85546875" customWidth="1"/>
  </cols>
  <sheetData>
    <row r="1" spans="1:38">
      <c r="A1" s="10" t="s">
        <v>44</v>
      </c>
      <c r="C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9"/>
      <c r="AI1" s="19"/>
      <c r="AJ1" s="25"/>
      <c r="AK1" s="25"/>
      <c r="AL1" s="139" t="s">
        <v>33</v>
      </c>
    </row>
    <row r="2" spans="1:38" s="1" customFormat="1" ht="28.5" customHeight="1">
      <c r="A2" s="11"/>
      <c r="B2" s="11"/>
      <c r="C2" s="6"/>
      <c r="D2" s="6"/>
      <c r="E2" s="6"/>
      <c r="F2" s="141" t="s">
        <v>34</v>
      </c>
      <c r="G2" s="141"/>
      <c r="H2" s="141" t="s">
        <v>35</v>
      </c>
      <c r="I2" s="141"/>
      <c r="J2" s="141" t="s">
        <v>36</v>
      </c>
      <c r="K2" s="141"/>
      <c r="L2" s="141" t="s">
        <v>37</v>
      </c>
      <c r="M2" s="141"/>
      <c r="N2" s="141" t="s">
        <v>38</v>
      </c>
      <c r="O2" s="141"/>
      <c r="P2" s="141" t="s">
        <v>39</v>
      </c>
      <c r="Q2" s="141"/>
      <c r="R2" s="141" t="s">
        <v>40</v>
      </c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2" t="s">
        <v>25</v>
      </c>
      <c r="AI2" s="142" t="s">
        <v>17</v>
      </c>
      <c r="AJ2" s="144" t="s">
        <v>26</v>
      </c>
      <c r="AK2" s="146" t="s">
        <v>31</v>
      </c>
      <c r="AL2" s="139"/>
    </row>
    <row r="3" spans="1:38" s="6" customFormat="1" ht="23.25" customHeight="1">
      <c r="A3" s="34" t="s">
        <v>0</v>
      </c>
      <c r="B3" s="35" t="s">
        <v>1</v>
      </c>
      <c r="C3" s="6" t="s">
        <v>2</v>
      </c>
      <c r="D3" s="6" t="s">
        <v>3</v>
      </c>
      <c r="F3" s="21" t="s">
        <v>4</v>
      </c>
      <c r="G3" s="21" t="s">
        <v>5</v>
      </c>
      <c r="H3" s="21" t="s">
        <v>4</v>
      </c>
      <c r="I3" s="21" t="s">
        <v>5</v>
      </c>
      <c r="J3" s="21" t="s">
        <v>4</v>
      </c>
      <c r="K3" s="21" t="s">
        <v>5</v>
      </c>
      <c r="L3" s="21" t="s">
        <v>4</v>
      </c>
      <c r="M3" s="21" t="s">
        <v>5</v>
      </c>
      <c r="N3" s="21" t="s">
        <v>4</v>
      </c>
      <c r="O3" s="21" t="s">
        <v>5</v>
      </c>
      <c r="P3" s="21" t="s">
        <v>4</v>
      </c>
      <c r="Q3" s="21" t="s">
        <v>5</v>
      </c>
      <c r="R3" s="21" t="s">
        <v>4</v>
      </c>
      <c r="S3" s="21" t="s">
        <v>5</v>
      </c>
      <c r="T3" s="21" t="s">
        <v>4</v>
      </c>
      <c r="U3" s="21" t="s">
        <v>5</v>
      </c>
      <c r="V3" s="21" t="s">
        <v>4</v>
      </c>
      <c r="W3" s="21" t="s">
        <v>5</v>
      </c>
      <c r="X3" s="21" t="s">
        <v>4</v>
      </c>
      <c r="Y3" s="21" t="s">
        <v>5</v>
      </c>
      <c r="Z3" s="21" t="s">
        <v>4</v>
      </c>
      <c r="AA3" s="21" t="s">
        <v>5</v>
      </c>
      <c r="AB3" s="21" t="s">
        <v>4</v>
      </c>
      <c r="AC3" s="21" t="s">
        <v>5</v>
      </c>
      <c r="AD3" s="21" t="s">
        <v>4</v>
      </c>
      <c r="AE3" s="21" t="s">
        <v>5</v>
      </c>
      <c r="AF3" s="21" t="s">
        <v>4</v>
      </c>
      <c r="AG3" s="21" t="s">
        <v>5</v>
      </c>
      <c r="AH3" s="143"/>
      <c r="AI3" s="143"/>
      <c r="AJ3" s="145"/>
      <c r="AK3" s="146"/>
      <c r="AL3" s="140"/>
    </row>
    <row r="4" spans="1:38">
      <c r="A4" s="41">
        <v>12198231</v>
      </c>
      <c r="B4" s="42" t="s">
        <v>45</v>
      </c>
      <c r="C4" s="43" t="s">
        <v>46</v>
      </c>
      <c r="D4" s="43" t="s">
        <v>47</v>
      </c>
      <c r="E4" s="107"/>
      <c r="F4" s="46">
        <v>94</v>
      </c>
      <c r="G4" s="46" t="s">
        <v>13</v>
      </c>
      <c r="H4" s="46">
        <v>95</v>
      </c>
      <c r="I4" s="46" t="s">
        <v>13</v>
      </c>
      <c r="J4" s="46">
        <v>87</v>
      </c>
      <c r="K4" s="46" t="s">
        <v>9</v>
      </c>
      <c r="L4" s="46"/>
      <c r="M4" s="46"/>
      <c r="N4" s="46">
        <v>97</v>
      </c>
      <c r="O4" s="46" t="s">
        <v>13</v>
      </c>
      <c r="P4" s="46">
        <v>96</v>
      </c>
      <c r="Q4" s="46" t="s">
        <v>13</v>
      </c>
      <c r="R4" s="46">
        <v>95</v>
      </c>
      <c r="S4" s="46" t="s">
        <v>9</v>
      </c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>
        <f>SUM(F4+H4)+SUM(LARGE(J4:S4,{1,2,3}))</f>
        <v>477</v>
      </c>
      <c r="AI4" s="46">
        <f>AH4/5</f>
        <v>95.4</v>
      </c>
      <c r="AJ4" s="49">
        <f>IF(AL4="Pass",RANK(AH4,$AH$4:$AH$180,0),"")</f>
        <v>2</v>
      </c>
      <c r="AK4" s="49">
        <f>COUNTIF(F4:AG4,"E")</f>
        <v>0</v>
      </c>
      <c r="AL4" s="49" t="str">
        <f>IF(AK4=3,"Essential Repeat",IF(AK4=2,"Comp","Pass"))</f>
        <v>Pass</v>
      </c>
    </row>
    <row r="5" spans="1:38">
      <c r="A5" s="41">
        <v>12198232</v>
      </c>
      <c r="B5" s="42" t="s">
        <v>48</v>
      </c>
      <c r="C5" s="43" t="s">
        <v>46</v>
      </c>
      <c r="D5" s="43" t="s">
        <v>47</v>
      </c>
      <c r="E5" s="107"/>
      <c r="F5" s="46">
        <v>76</v>
      </c>
      <c r="G5" s="46" t="s">
        <v>12</v>
      </c>
      <c r="H5" s="46">
        <v>79</v>
      </c>
      <c r="I5" s="46" t="s">
        <v>10</v>
      </c>
      <c r="J5" s="46">
        <v>37</v>
      </c>
      <c r="K5" s="46" t="s">
        <v>7</v>
      </c>
      <c r="L5" s="46"/>
      <c r="M5" s="46"/>
      <c r="N5" s="46">
        <v>53</v>
      </c>
      <c r="O5" s="46" t="s">
        <v>11</v>
      </c>
      <c r="P5" s="46">
        <v>63</v>
      </c>
      <c r="Q5" s="46" t="s">
        <v>8</v>
      </c>
      <c r="R5" s="46">
        <v>83</v>
      </c>
      <c r="S5" s="46" t="s">
        <v>11</v>
      </c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>
        <f>SUM(F5+H5)+SUM(LARGE(J5:S5,{1,2,3}))</f>
        <v>354</v>
      </c>
      <c r="AI5" s="46">
        <f t="shared" ref="AI5:AI68" si="0">AH5/5</f>
        <v>70.8</v>
      </c>
      <c r="AJ5" s="49">
        <f t="shared" ref="AJ5:AJ68" si="1">IF(AL5="Pass",RANK(AH5,$AH$4:$AH$180,0),"")</f>
        <v>60</v>
      </c>
      <c r="AK5" s="49">
        <f t="shared" ref="AK5:AK68" si="2">COUNTIF(F5:AG5,"E")</f>
        <v>0</v>
      </c>
      <c r="AL5" s="49" t="str">
        <f t="shared" ref="AL5:AL68" si="3">IF(AK5=3,"Essential Repeat",IF(AK5=2,"Comp","Pass"))</f>
        <v>Pass</v>
      </c>
    </row>
    <row r="6" spans="1:38">
      <c r="A6" s="41">
        <v>12198233</v>
      </c>
      <c r="B6" s="42" t="s">
        <v>49</v>
      </c>
      <c r="C6" s="43" t="s">
        <v>50</v>
      </c>
      <c r="D6" s="43" t="s">
        <v>47</v>
      </c>
      <c r="E6" s="107"/>
      <c r="F6" s="46">
        <v>73</v>
      </c>
      <c r="G6" s="46" t="s">
        <v>12</v>
      </c>
      <c r="H6" s="46">
        <v>82</v>
      </c>
      <c r="I6" s="46" t="s">
        <v>10</v>
      </c>
      <c r="J6" s="46"/>
      <c r="K6" s="46"/>
      <c r="L6" s="46">
        <v>46</v>
      </c>
      <c r="M6" s="46" t="s">
        <v>11</v>
      </c>
      <c r="N6" s="46">
        <v>54</v>
      </c>
      <c r="O6" s="46" t="s">
        <v>11</v>
      </c>
      <c r="P6" s="46">
        <v>67</v>
      </c>
      <c r="Q6" s="46" t="s">
        <v>11</v>
      </c>
      <c r="R6" s="46">
        <v>72</v>
      </c>
      <c r="S6" s="46" t="s">
        <v>6</v>
      </c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>
        <f>SUM(F6+H6)+SUM(LARGE(J6:S6,{1,2,3}))</f>
        <v>348</v>
      </c>
      <c r="AI6" s="46">
        <f t="shared" si="0"/>
        <v>69.599999999999994</v>
      </c>
      <c r="AJ6" s="49">
        <f t="shared" si="1"/>
        <v>64</v>
      </c>
      <c r="AK6" s="49">
        <f t="shared" si="2"/>
        <v>0</v>
      </c>
      <c r="AL6" s="49" t="str">
        <f t="shared" si="3"/>
        <v>Pass</v>
      </c>
    </row>
    <row r="7" spans="1:38">
      <c r="A7" s="41">
        <v>12198234</v>
      </c>
      <c r="B7" s="42" t="s">
        <v>51</v>
      </c>
      <c r="C7" s="43" t="s">
        <v>50</v>
      </c>
      <c r="D7" s="43" t="s">
        <v>47</v>
      </c>
      <c r="E7" s="107"/>
      <c r="F7" s="46">
        <v>74</v>
      </c>
      <c r="G7" s="46" t="s">
        <v>12</v>
      </c>
      <c r="H7" s="46">
        <v>86</v>
      </c>
      <c r="I7" s="46" t="s">
        <v>9</v>
      </c>
      <c r="J7" s="46">
        <v>23</v>
      </c>
      <c r="K7" s="46" t="s">
        <v>14</v>
      </c>
      <c r="L7" s="46"/>
      <c r="M7" s="46"/>
      <c r="N7" s="46">
        <v>43</v>
      </c>
      <c r="O7" s="46" t="s">
        <v>6</v>
      </c>
      <c r="P7" s="46">
        <v>64</v>
      </c>
      <c r="Q7" s="46" t="s">
        <v>11</v>
      </c>
      <c r="R7" s="46">
        <v>63</v>
      </c>
      <c r="S7" s="46" t="s">
        <v>7</v>
      </c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>
        <f>SUM(F7+H7)+SUM(LARGE(J7:S7,{1,2,3}))</f>
        <v>330</v>
      </c>
      <c r="AI7" s="46">
        <f t="shared" si="0"/>
        <v>66</v>
      </c>
      <c r="AJ7" s="49">
        <f t="shared" si="1"/>
        <v>75</v>
      </c>
      <c r="AK7" s="49">
        <f t="shared" si="2"/>
        <v>1</v>
      </c>
      <c r="AL7" s="49" t="str">
        <f t="shared" si="3"/>
        <v>Pass</v>
      </c>
    </row>
    <row r="8" spans="1:38">
      <c r="A8" s="41">
        <v>12198235</v>
      </c>
      <c r="B8" s="42" t="s">
        <v>52</v>
      </c>
      <c r="C8" s="43" t="s">
        <v>50</v>
      </c>
      <c r="D8" s="43" t="s">
        <v>47</v>
      </c>
      <c r="E8" s="107"/>
      <c r="F8" s="46">
        <v>79</v>
      </c>
      <c r="G8" s="46" t="s">
        <v>10</v>
      </c>
      <c r="H8" s="46">
        <v>78</v>
      </c>
      <c r="I8" s="46" t="s">
        <v>12</v>
      </c>
      <c r="J8" s="46"/>
      <c r="K8" s="46"/>
      <c r="L8" s="46">
        <v>36</v>
      </c>
      <c r="M8" s="46" t="s">
        <v>7</v>
      </c>
      <c r="N8" s="46">
        <v>54</v>
      </c>
      <c r="O8" s="46" t="s">
        <v>11</v>
      </c>
      <c r="P8" s="46">
        <v>58</v>
      </c>
      <c r="Q8" s="46" t="s">
        <v>8</v>
      </c>
      <c r="R8" s="46">
        <v>76</v>
      </c>
      <c r="S8" s="46" t="s">
        <v>6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>
        <f>SUM(F8+H8)+SUM(LARGE(J8:S8,{1,2,3}))</f>
        <v>345</v>
      </c>
      <c r="AI8" s="46">
        <f t="shared" si="0"/>
        <v>69</v>
      </c>
      <c r="AJ8" s="49">
        <f t="shared" si="1"/>
        <v>68</v>
      </c>
      <c r="AK8" s="49">
        <f t="shared" si="2"/>
        <v>0</v>
      </c>
      <c r="AL8" s="49" t="str">
        <f t="shared" si="3"/>
        <v>Pass</v>
      </c>
    </row>
    <row r="9" spans="1:38">
      <c r="A9" s="41">
        <v>12198236</v>
      </c>
      <c r="B9" s="42" t="s">
        <v>53</v>
      </c>
      <c r="C9" s="43" t="s">
        <v>50</v>
      </c>
      <c r="D9" s="43" t="s">
        <v>47</v>
      </c>
      <c r="E9" s="107"/>
      <c r="F9" s="46">
        <v>85</v>
      </c>
      <c r="G9" s="46" t="s">
        <v>9</v>
      </c>
      <c r="H9" s="46">
        <v>82</v>
      </c>
      <c r="I9" s="46" t="s">
        <v>10</v>
      </c>
      <c r="J9" s="46">
        <v>40</v>
      </c>
      <c r="K9" s="46" t="s">
        <v>6</v>
      </c>
      <c r="L9" s="46"/>
      <c r="M9" s="46"/>
      <c r="N9" s="46">
        <v>57</v>
      </c>
      <c r="O9" s="46" t="s">
        <v>11</v>
      </c>
      <c r="P9" s="46">
        <v>74</v>
      </c>
      <c r="Q9" s="46" t="s">
        <v>12</v>
      </c>
      <c r="R9" s="46">
        <v>78</v>
      </c>
      <c r="S9" s="46" t="s">
        <v>8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>
        <f>SUM(F9+H9)+SUM(LARGE(J9:S9,{1,2,3}))</f>
        <v>376</v>
      </c>
      <c r="AI9" s="46">
        <f t="shared" si="0"/>
        <v>75.2</v>
      </c>
      <c r="AJ9" s="49">
        <f t="shared" si="1"/>
        <v>50</v>
      </c>
      <c r="AK9" s="49">
        <f t="shared" si="2"/>
        <v>0</v>
      </c>
      <c r="AL9" s="49" t="str">
        <f t="shared" si="3"/>
        <v>Pass</v>
      </c>
    </row>
    <row r="10" spans="1:38">
      <c r="A10" s="41">
        <v>12198237</v>
      </c>
      <c r="B10" s="42" t="s">
        <v>54</v>
      </c>
      <c r="C10" s="43" t="s">
        <v>50</v>
      </c>
      <c r="D10" s="43" t="s">
        <v>47</v>
      </c>
      <c r="E10" s="107"/>
      <c r="F10" s="46">
        <v>75</v>
      </c>
      <c r="G10" s="46" t="s">
        <v>12</v>
      </c>
      <c r="H10" s="46">
        <v>88</v>
      </c>
      <c r="I10" s="46" t="s">
        <v>9</v>
      </c>
      <c r="J10" s="46">
        <v>43</v>
      </c>
      <c r="K10" s="46" t="s">
        <v>6</v>
      </c>
      <c r="L10" s="46"/>
      <c r="M10" s="46"/>
      <c r="N10" s="46">
        <v>40</v>
      </c>
      <c r="O10" s="46" t="s">
        <v>6</v>
      </c>
      <c r="P10" s="46">
        <v>69</v>
      </c>
      <c r="Q10" s="46" t="s">
        <v>11</v>
      </c>
      <c r="R10" s="46">
        <v>81</v>
      </c>
      <c r="S10" s="46" t="s">
        <v>8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>
        <f>SUM(F10+H10)+SUM(LARGE(J10:S10,{1,2,3}))</f>
        <v>356</v>
      </c>
      <c r="AI10" s="46">
        <f t="shared" si="0"/>
        <v>71.2</v>
      </c>
      <c r="AJ10" s="49">
        <f t="shared" si="1"/>
        <v>59</v>
      </c>
      <c r="AK10" s="49">
        <f t="shared" si="2"/>
        <v>0</v>
      </c>
      <c r="AL10" s="49" t="str">
        <f t="shared" si="3"/>
        <v>Pass</v>
      </c>
    </row>
    <row r="11" spans="1:38">
      <c r="A11" s="41">
        <v>12198238</v>
      </c>
      <c r="B11" s="42" t="s">
        <v>55</v>
      </c>
      <c r="C11" s="43" t="s">
        <v>46</v>
      </c>
      <c r="D11" s="43" t="s">
        <v>47</v>
      </c>
      <c r="E11" s="107"/>
      <c r="F11" s="46">
        <v>73</v>
      </c>
      <c r="G11" s="46" t="s">
        <v>12</v>
      </c>
      <c r="H11" s="46">
        <v>84</v>
      </c>
      <c r="I11" s="46" t="s">
        <v>9</v>
      </c>
      <c r="J11" s="46">
        <v>57</v>
      </c>
      <c r="K11" s="46" t="s">
        <v>11</v>
      </c>
      <c r="L11" s="46"/>
      <c r="M11" s="46"/>
      <c r="N11" s="46">
        <v>57</v>
      </c>
      <c r="O11" s="46" t="s">
        <v>11</v>
      </c>
      <c r="P11" s="46">
        <v>70</v>
      </c>
      <c r="Q11" s="46" t="s">
        <v>11</v>
      </c>
      <c r="R11" s="46">
        <v>79</v>
      </c>
      <c r="S11" s="46" t="s">
        <v>8</v>
      </c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>
        <f>SUM(F11+H11)+SUM(LARGE(J11:S11,{1,2,3}))</f>
        <v>363</v>
      </c>
      <c r="AI11" s="46">
        <f t="shared" si="0"/>
        <v>72.599999999999994</v>
      </c>
      <c r="AJ11" s="49">
        <f t="shared" si="1"/>
        <v>56</v>
      </c>
      <c r="AK11" s="49">
        <f t="shared" si="2"/>
        <v>0</v>
      </c>
      <c r="AL11" s="49" t="str">
        <f t="shared" si="3"/>
        <v>Pass</v>
      </c>
    </row>
    <row r="12" spans="1:38">
      <c r="A12" s="41">
        <v>12198239</v>
      </c>
      <c r="B12" s="42" t="s">
        <v>56</v>
      </c>
      <c r="C12" s="43" t="s">
        <v>46</v>
      </c>
      <c r="D12" s="43" t="s">
        <v>47</v>
      </c>
      <c r="E12" s="107"/>
      <c r="F12" s="46">
        <v>76</v>
      </c>
      <c r="G12" s="46" t="s">
        <v>12</v>
      </c>
      <c r="H12" s="46">
        <v>77</v>
      </c>
      <c r="I12" s="46" t="s">
        <v>12</v>
      </c>
      <c r="J12" s="46">
        <v>26</v>
      </c>
      <c r="K12" s="46" t="s">
        <v>14</v>
      </c>
      <c r="L12" s="46"/>
      <c r="M12" s="46"/>
      <c r="N12" s="46">
        <v>50</v>
      </c>
      <c r="O12" s="46" t="s">
        <v>8</v>
      </c>
      <c r="P12" s="46">
        <v>74</v>
      </c>
      <c r="Q12" s="46" t="s">
        <v>12</v>
      </c>
      <c r="R12" s="46">
        <v>71</v>
      </c>
      <c r="S12" s="46" t="s">
        <v>6</v>
      </c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>
        <f>SUM(F12+H12)+SUM(LARGE(J12:S12,{1,2,3}))</f>
        <v>348</v>
      </c>
      <c r="AI12" s="46">
        <f t="shared" si="0"/>
        <v>69.599999999999994</v>
      </c>
      <c r="AJ12" s="49">
        <f t="shared" si="1"/>
        <v>64</v>
      </c>
      <c r="AK12" s="49">
        <f t="shared" si="2"/>
        <v>1</v>
      </c>
      <c r="AL12" s="49" t="str">
        <f t="shared" si="3"/>
        <v>Pass</v>
      </c>
    </row>
    <row r="13" spans="1:38">
      <c r="A13" s="41">
        <v>12198240</v>
      </c>
      <c r="B13" s="42" t="s">
        <v>56</v>
      </c>
      <c r="C13" s="43" t="s">
        <v>46</v>
      </c>
      <c r="D13" s="43" t="s">
        <v>47</v>
      </c>
      <c r="E13" s="107"/>
      <c r="F13" s="46">
        <v>72</v>
      </c>
      <c r="G13" s="46" t="s">
        <v>12</v>
      </c>
      <c r="H13" s="46">
        <v>90</v>
      </c>
      <c r="I13" s="46" t="s">
        <v>13</v>
      </c>
      <c r="J13" s="46"/>
      <c r="K13" s="46"/>
      <c r="L13" s="46">
        <v>49</v>
      </c>
      <c r="M13" s="46" t="s">
        <v>12</v>
      </c>
      <c r="N13" s="46">
        <v>42</v>
      </c>
      <c r="O13" s="46" t="s">
        <v>6</v>
      </c>
      <c r="P13" s="46">
        <v>59</v>
      </c>
      <c r="Q13" s="46" t="s">
        <v>8</v>
      </c>
      <c r="R13" s="46">
        <v>69</v>
      </c>
      <c r="S13" s="46" t="s">
        <v>12</v>
      </c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>
        <f>SUM(F13+H13)+SUM(LARGE(J13:S13,{1,2,3}))</f>
        <v>339</v>
      </c>
      <c r="AI13" s="46">
        <f t="shared" si="0"/>
        <v>67.8</v>
      </c>
      <c r="AJ13" s="49">
        <f t="shared" si="1"/>
        <v>72</v>
      </c>
      <c r="AK13" s="49">
        <f t="shared" si="2"/>
        <v>0</v>
      </c>
      <c r="AL13" s="49" t="str">
        <f t="shared" si="3"/>
        <v>Pass</v>
      </c>
    </row>
    <row r="14" spans="1:38">
      <c r="A14" s="41">
        <v>12198241</v>
      </c>
      <c r="B14" s="42" t="s">
        <v>57</v>
      </c>
      <c r="C14" s="43" t="s">
        <v>50</v>
      </c>
      <c r="D14" s="43" t="s">
        <v>47</v>
      </c>
      <c r="E14" s="107"/>
      <c r="F14" s="46">
        <v>80</v>
      </c>
      <c r="G14" s="46" t="s">
        <v>10</v>
      </c>
      <c r="H14" s="46">
        <v>92</v>
      </c>
      <c r="I14" s="46" t="s">
        <v>13</v>
      </c>
      <c r="J14" s="46"/>
      <c r="K14" s="46"/>
      <c r="L14" s="46">
        <v>51</v>
      </c>
      <c r="M14" s="46" t="s">
        <v>12</v>
      </c>
      <c r="N14" s="46">
        <v>61</v>
      </c>
      <c r="O14" s="46" t="s">
        <v>12</v>
      </c>
      <c r="P14" s="46">
        <v>61</v>
      </c>
      <c r="Q14" s="46" t="s">
        <v>8</v>
      </c>
      <c r="R14" s="46">
        <v>88</v>
      </c>
      <c r="S14" s="46" t="s">
        <v>7</v>
      </c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>
        <f>SUM(F14+H14)+SUM(LARGE(J14:S14,{1,2,3}))</f>
        <v>382</v>
      </c>
      <c r="AI14" s="46">
        <f t="shared" si="0"/>
        <v>76.400000000000006</v>
      </c>
      <c r="AJ14" s="49">
        <f t="shared" si="1"/>
        <v>46</v>
      </c>
      <c r="AK14" s="49">
        <f t="shared" si="2"/>
        <v>0</v>
      </c>
      <c r="AL14" s="49" t="str">
        <f t="shared" si="3"/>
        <v>Pass</v>
      </c>
    </row>
    <row r="15" spans="1:38">
      <c r="A15" s="41">
        <v>12198242</v>
      </c>
      <c r="B15" s="42" t="s">
        <v>58</v>
      </c>
      <c r="C15" s="43" t="s">
        <v>46</v>
      </c>
      <c r="D15" s="43" t="s">
        <v>47</v>
      </c>
      <c r="E15" s="107"/>
      <c r="F15" s="46">
        <v>93</v>
      </c>
      <c r="G15" s="46" t="s">
        <v>13</v>
      </c>
      <c r="H15" s="46">
        <v>95</v>
      </c>
      <c r="I15" s="46" t="s">
        <v>13</v>
      </c>
      <c r="J15" s="46">
        <v>96</v>
      </c>
      <c r="K15" s="46" t="s">
        <v>13</v>
      </c>
      <c r="L15" s="46"/>
      <c r="M15" s="46"/>
      <c r="N15" s="46">
        <v>97</v>
      </c>
      <c r="O15" s="46" t="s">
        <v>13</v>
      </c>
      <c r="P15" s="46">
        <v>99</v>
      </c>
      <c r="Q15" s="46" t="s">
        <v>13</v>
      </c>
      <c r="R15" s="46">
        <v>97</v>
      </c>
      <c r="S15" s="46" t="s">
        <v>9</v>
      </c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>
        <f>SUM(F15+H15)+SUM(LARGE(J15:S15,{1,2,3}))</f>
        <v>481</v>
      </c>
      <c r="AI15" s="46">
        <f t="shared" si="0"/>
        <v>96.2</v>
      </c>
      <c r="AJ15" s="49">
        <f t="shared" si="1"/>
        <v>1</v>
      </c>
      <c r="AK15" s="49">
        <f t="shared" si="2"/>
        <v>0</v>
      </c>
      <c r="AL15" s="49" t="str">
        <f t="shared" si="3"/>
        <v>Pass</v>
      </c>
    </row>
    <row r="16" spans="1:38">
      <c r="A16" s="41">
        <v>12198243</v>
      </c>
      <c r="B16" s="69" t="s">
        <v>59</v>
      </c>
      <c r="C16" s="43" t="s">
        <v>50</v>
      </c>
      <c r="D16" s="43" t="s">
        <v>47</v>
      </c>
      <c r="E16" s="107"/>
      <c r="F16" s="46">
        <v>46</v>
      </c>
      <c r="G16" s="46" t="s">
        <v>7</v>
      </c>
      <c r="H16" s="46">
        <v>59</v>
      </c>
      <c r="I16" s="46" t="s">
        <v>6</v>
      </c>
      <c r="J16" s="46"/>
      <c r="K16" s="46"/>
      <c r="L16" s="46">
        <v>27</v>
      </c>
      <c r="M16" s="46" t="s">
        <v>14</v>
      </c>
      <c r="N16" s="46">
        <v>23</v>
      </c>
      <c r="O16" s="46" t="s">
        <v>14</v>
      </c>
      <c r="P16" s="46">
        <v>36</v>
      </c>
      <c r="Q16" s="46" t="s">
        <v>7</v>
      </c>
      <c r="R16" s="46">
        <v>63</v>
      </c>
      <c r="S16" s="46" t="s">
        <v>7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>
        <f>SUM(F16+H16)+SUM(LARGE(J16:S16,{1,2,3}))</f>
        <v>231</v>
      </c>
      <c r="AI16" s="46">
        <f t="shared" si="0"/>
        <v>46.2</v>
      </c>
      <c r="AJ16" s="49" t="str">
        <f t="shared" si="1"/>
        <v/>
      </c>
      <c r="AK16" s="49">
        <f t="shared" si="2"/>
        <v>2</v>
      </c>
      <c r="AL16" s="49" t="str">
        <f t="shared" si="3"/>
        <v>Comp</v>
      </c>
    </row>
    <row r="17" spans="1:38">
      <c r="A17" s="41">
        <v>12198244</v>
      </c>
      <c r="B17" s="42" t="s">
        <v>60</v>
      </c>
      <c r="C17" s="43" t="s">
        <v>46</v>
      </c>
      <c r="D17" s="43" t="s">
        <v>47</v>
      </c>
      <c r="E17" s="107"/>
      <c r="F17" s="46">
        <v>83</v>
      </c>
      <c r="G17" s="46" t="s">
        <v>10</v>
      </c>
      <c r="H17" s="46">
        <v>95</v>
      </c>
      <c r="I17" s="46" t="s">
        <v>13</v>
      </c>
      <c r="J17" s="46">
        <v>80</v>
      </c>
      <c r="K17" s="46" t="s">
        <v>9</v>
      </c>
      <c r="L17" s="46"/>
      <c r="M17" s="46"/>
      <c r="N17" s="46">
        <v>94</v>
      </c>
      <c r="O17" s="46" t="s">
        <v>13</v>
      </c>
      <c r="P17" s="46">
        <v>94</v>
      </c>
      <c r="Q17" s="46" t="s">
        <v>13</v>
      </c>
      <c r="R17" s="46">
        <v>96</v>
      </c>
      <c r="S17" s="46" t="s">
        <v>9</v>
      </c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>
        <f>SUM(F17+H17)+SUM(LARGE(J17:S17,{1,2,3}))</f>
        <v>462</v>
      </c>
      <c r="AI17" s="46">
        <f t="shared" si="0"/>
        <v>92.4</v>
      </c>
      <c r="AJ17" s="49">
        <f t="shared" si="1"/>
        <v>10</v>
      </c>
      <c r="AK17" s="49">
        <f t="shared" si="2"/>
        <v>0</v>
      </c>
      <c r="AL17" s="49" t="str">
        <f t="shared" si="3"/>
        <v>Pass</v>
      </c>
    </row>
    <row r="18" spans="1:38">
      <c r="A18" s="41">
        <v>12198245</v>
      </c>
      <c r="B18" s="42" t="s">
        <v>61</v>
      </c>
      <c r="C18" s="43" t="s">
        <v>50</v>
      </c>
      <c r="D18" s="43" t="s">
        <v>47</v>
      </c>
      <c r="E18" s="107"/>
      <c r="F18" s="46">
        <v>47</v>
      </c>
      <c r="G18" s="46" t="s">
        <v>6</v>
      </c>
      <c r="H18" s="46">
        <v>81</v>
      </c>
      <c r="I18" s="46" t="s">
        <v>10</v>
      </c>
      <c r="J18" s="46">
        <v>34</v>
      </c>
      <c r="K18" s="46" t="s">
        <v>7</v>
      </c>
      <c r="L18" s="46"/>
      <c r="M18" s="46"/>
      <c r="N18" s="46">
        <v>41</v>
      </c>
      <c r="O18" s="46" t="s">
        <v>6</v>
      </c>
      <c r="P18" s="46">
        <v>53</v>
      </c>
      <c r="Q18" s="46" t="s">
        <v>6</v>
      </c>
      <c r="R18" s="46">
        <v>69</v>
      </c>
      <c r="S18" s="46" t="s">
        <v>7</v>
      </c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>
        <f>SUM(F18+H18)+SUM(LARGE(J18:S18,{1,2,3}))</f>
        <v>291</v>
      </c>
      <c r="AI18" s="46">
        <f t="shared" si="0"/>
        <v>58.2</v>
      </c>
      <c r="AJ18" s="49">
        <f t="shared" si="1"/>
        <v>91</v>
      </c>
      <c r="AK18" s="49">
        <f t="shared" si="2"/>
        <v>0</v>
      </c>
      <c r="AL18" s="49" t="str">
        <f t="shared" si="3"/>
        <v>Pass</v>
      </c>
    </row>
    <row r="19" spans="1:38">
      <c r="A19" s="41">
        <v>12198246</v>
      </c>
      <c r="B19" s="42" t="s">
        <v>62</v>
      </c>
      <c r="C19" s="43" t="s">
        <v>50</v>
      </c>
      <c r="D19" s="43" t="s">
        <v>47</v>
      </c>
      <c r="E19" s="107"/>
      <c r="F19" s="46">
        <v>70</v>
      </c>
      <c r="G19" s="46" t="s">
        <v>11</v>
      </c>
      <c r="H19" s="46">
        <v>81</v>
      </c>
      <c r="I19" s="46" t="s">
        <v>10</v>
      </c>
      <c r="J19" s="46"/>
      <c r="K19" s="46"/>
      <c r="L19" s="46">
        <v>37</v>
      </c>
      <c r="M19" s="46" t="s">
        <v>6</v>
      </c>
      <c r="N19" s="46">
        <v>34</v>
      </c>
      <c r="O19" s="46" t="s">
        <v>7</v>
      </c>
      <c r="P19" s="46">
        <v>47</v>
      </c>
      <c r="Q19" s="46" t="s">
        <v>7</v>
      </c>
      <c r="R19" s="46">
        <v>64</v>
      </c>
      <c r="S19" s="46" t="s">
        <v>7</v>
      </c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>
        <f>SUM(F19+H19)+SUM(LARGE(J19:S19,{1,2,3}))</f>
        <v>299</v>
      </c>
      <c r="AI19" s="46">
        <f t="shared" si="0"/>
        <v>59.8</v>
      </c>
      <c r="AJ19" s="49">
        <f t="shared" si="1"/>
        <v>89</v>
      </c>
      <c r="AK19" s="49">
        <f t="shared" si="2"/>
        <v>0</v>
      </c>
      <c r="AL19" s="49" t="str">
        <f t="shared" si="3"/>
        <v>Pass</v>
      </c>
    </row>
    <row r="20" spans="1:38">
      <c r="A20" s="41">
        <v>12198247</v>
      </c>
      <c r="B20" s="42" t="s">
        <v>63</v>
      </c>
      <c r="C20" s="43" t="s">
        <v>50</v>
      </c>
      <c r="D20" s="43" t="s">
        <v>47</v>
      </c>
      <c r="E20" s="107"/>
      <c r="F20" s="46">
        <v>52</v>
      </c>
      <c r="G20" s="46" t="s">
        <v>6</v>
      </c>
      <c r="H20" s="46">
        <v>69</v>
      </c>
      <c r="I20" s="46" t="s">
        <v>11</v>
      </c>
      <c r="J20" s="46">
        <v>38</v>
      </c>
      <c r="K20" s="46" t="s">
        <v>7</v>
      </c>
      <c r="L20" s="46"/>
      <c r="M20" s="46"/>
      <c r="N20" s="46">
        <v>33</v>
      </c>
      <c r="O20" s="46" t="s">
        <v>7</v>
      </c>
      <c r="P20" s="46">
        <v>40</v>
      </c>
      <c r="Q20" s="46" t="s">
        <v>7</v>
      </c>
      <c r="R20" s="46">
        <v>68</v>
      </c>
      <c r="S20" s="46" t="s">
        <v>7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>
        <f>SUM(F20+H20)+SUM(LARGE(J20:S20,{1,2,3}))</f>
        <v>267</v>
      </c>
      <c r="AI20" s="46">
        <f t="shared" si="0"/>
        <v>53.4</v>
      </c>
      <c r="AJ20" s="49">
        <f t="shared" si="1"/>
        <v>102</v>
      </c>
      <c r="AK20" s="49">
        <f t="shared" si="2"/>
        <v>0</v>
      </c>
      <c r="AL20" s="49" t="str">
        <f t="shared" si="3"/>
        <v>Pass</v>
      </c>
    </row>
    <row r="21" spans="1:38">
      <c r="A21" s="41">
        <v>12198248</v>
      </c>
      <c r="B21" s="42" t="s">
        <v>64</v>
      </c>
      <c r="C21" s="43" t="s">
        <v>50</v>
      </c>
      <c r="D21" s="43" t="s">
        <v>47</v>
      </c>
      <c r="E21" s="107"/>
      <c r="F21" s="46">
        <v>42</v>
      </c>
      <c r="G21" s="46" t="s">
        <v>7</v>
      </c>
      <c r="H21" s="46">
        <v>55</v>
      </c>
      <c r="I21" s="46" t="s">
        <v>6</v>
      </c>
      <c r="J21" s="46"/>
      <c r="K21" s="46"/>
      <c r="L21" s="46">
        <v>38</v>
      </c>
      <c r="M21" s="46" t="s">
        <v>6</v>
      </c>
      <c r="N21" s="46">
        <v>55</v>
      </c>
      <c r="O21" s="46" t="s">
        <v>11</v>
      </c>
      <c r="P21" s="46">
        <v>53</v>
      </c>
      <c r="Q21" s="46" t="s">
        <v>6</v>
      </c>
      <c r="R21" s="46">
        <v>60</v>
      </c>
      <c r="S21" s="46" t="s">
        <v>7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>
        <f>SUM(F21+H21)+SUM(LARGE(J21:S21,{1,2,3}))</f>
        <v>265</v>
      </c>
      <c r="AI21" s="46">
        <f t="shared" si="0"/>
        <v>53</v>
      </c>
      <c r="AJ21" s="49">
        <f t="shared" si="1"/>
        <v>105</v>
      </c>
      <c r="AK21" s="49">
        <f t="shared" si="2"/>
        <v>0</v>
      </c>
      <c r="AL21" s="49" t="str">
        <f t="shared" si="3"/>
        <v>Pass</v>
      </c>
    </row>
    <row r="22" spans="1:38">
      <c r="A22" s="41">
        <v>12198249</v>
      </c>
      <c r="B22" s="42" t="s">
        <v>65</v>
      </c>
      <c r="C22" s="43" t="s">
        <v>50</v>
      </c>
      <c r="D22" s="43" t="s">
        <v>47</v>
      </c>
      <c r="E22" s="107"/>
      <c r="F22" s="46">
        <v>59</v>
      </c>
      <c r="G22" s="46" t="s">
        <v>8</v>
      </c>
      <c r="H22" s="46">
        <v>77</v>
      </c>
      <c r="I22" s="46" t="s">
        <v>12</v>
      </c>
      <c r="J22" s="46">
        <v>37</v>
      </c>
      <c r="K22" s="46" t="s">
        <v>7</v>
      </c>
      <c r="L22" s="46"/>
      <c r="M22" s="46"/>
      <c r="N22" s="46">
        <v>44</v>
      </c>
      <c r="O22" s="46" t="s">
        <v>6</v>
      </c>
      <c r="P22" s="46">
        <v>57</v>
      </c>
      <c r="Q22" s="46" t="s">
        <v>8</v>
      </c>
      <c r="R22" s="46">
        <v>72</v>
      </c>
      <c r="S22" s="46" t="s">
        <v>6</v>
      </c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>
        <f>SUM(F22+H22)+SUM(LARGE(J22:S22,{1,2,3}))</f>
        <v>309</v>
      </c>
      <c r="AI22" s="46">
        <f t="shared" si="0"/>
        <v>61.8</v>
      </c>
      <c r="AJ22" s="49">
        <f t="shared" si="1"/>
        <v>80</v>
      </c>
      <c r="AK22" s="49">
        <f t="shared" si="2"/>
        <v>0</v>
      </c>
      <c r="AL22" s="49" t="str">
        <f t="shared" si="3"/>
        <v>Pass</v>
      </c>
    </row>
    <row r="23" spans="1:38">
      <c r="A23" s="41">
        <v>12198250</v>
      </c>
      <c r="B23" s="42" t="s">
        <v>66</v>
      </c>
      <c r="C23" s="43" t="s">
        <v>50</v>
      </c>
      <c r="D23" s="43" t="s">
        <v>47</v>
      </c>
      <c r="E23" s="107"/>
      <c r="F23" s="46">
        <v>63</v>
      </c>
      <c r="G23" s="46" t="s">
        <v>8</v>
      </c>
      <c r="H23" s="46">
        <v>71</v>
      </c>
      <c r="I23" s="46" t="s">
        <v>11</v>
      </c>
      <c r="J23" s="46">
        <v>26</v>
      </c>
      <c r="K23" s="46" t="s">
        <v>14</v>
      </c>
      <c r="L23" s="46"/>
      <c r="M23" s="46"/>
      <c r="N23" s="46">
        <v>44</v>
      </c>
      <c r="O23" s="46" t="s">
        <v>6</v>
      </c>
      <c r="P23" s="46">
        <v>43</v>
      </c>
      <c r="Q23" s="46" t="s">
        <v>7</v>
      </c>
      <c r="R23" s="46">
        <v>69</v>
      </c>
      <c r="S23" s="46" t="s">
        <v>7</v>
      </c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>
        <f>SUM(F23+H23)+SUM(LARGE(J23:S23,{1,2,3}))</f>
        <v>290</v>
      </c>
      <c r="AI23" s="46">
        <f t="shared" si="0"/>
        <v>58</v>
      </c>
      <c r="AJ23" s="49">
        <f t="shared" si="1"/>
        <v>92</v>
      </c>
      <c r="AK23" s="49">
        <f t="shared" si="2"/>
        <v>1</v>
      </c>
      <c r="AL23" s="49" t="str">
        <f t="shared" si="3"/>
        <v>Pass</v>
      </c>
    </row>
    <row r="24" spans="1:38">
      <c r="A24" s="41">
        <v>12198251</v>
      </c>
      <c r="B24" s="42" t="s">
        <v>67</v>
      </c>
      <c r="C24" s="43" t="s">
        <v>50</v>
      </c>
      <c r="D24" s="43" t="s">
        <v>47</v>
      </c>
      <c r="E24" s="107"/>
      <c r="F24" s="46">
        <v>68</v>
      </c>
      <c r="G24" s="46" t="s">
        <v>11</v>
      </c>
      <c r="H24" s="46">
        <v>79</v>
      </c>
      <c r="I24" s="46" t="s">
        <v>10</v>
      </c>
      <c r="J24" s="46">
        <v>33</v>
      </c>
      <c r="K24" s="46" t="s">
        <v>7</v>
      </c>
      <c r="L24" s="46"/>
      <c r="M24" s="46"/>
      <c r="N24" s="46">
        <v>37</v>
      </c>
      <c r="O24" s="46" t="s">
        <v>7</v>
      </c>
      <c r="P24" s="46">
        <v>56</v>
      </c>
      <c r="Q24" s="46" t="s">
        <v>8</v>
      </c>
      <c r="R24" s="46">
        <v>76</v>
      </c>
      <c r="S24" s="46" t="s">
        <v>6</v>
      </c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>
        <f>SUM(F24+H24)+SUM(LARGE(J24:S24,{1,2,3}))</f>
        <v>316</v>
      </c>
      <c r="AI24" s="46">
        <f t="shared" si="0"/>
        <v>63.2</v>
      </c>
      <c r="AJ24" s="49">
        <f t="shared" si="1"/>
        <v>79</v>
      </c>
      <c r="AK24" s="49">
        <f t="shared" si="2"/>
        <v>0</v>
      </c>
      <c r="AL24" s="49" t="str">
        <f t="shared" si="3"/>
        <v>Pass</v>
      </c>
    </row>
    <row r="25" spans="1:38">
      <c r="A25" s="41">
        <v>12198252</v>
      </c>
      <c r="B25" s="42" t="s">
        <v>68</v>
      </c>
      <c r="C25" s="43" t="s">
        <v>46</v>
      </c>
      <c r="D25" s="43" t="s">
        <v>47</v>
      </c>
      <c r="E25" s="107"/>
      <c r="F25" s="46">
        <v>84</v>
      </c>
      <c r="G25" s="46" t="s">
        <v>9</v>
      </c>
      <c r="H25" s="46">
        <v>92</v>
      </c>
      <c r="I25" s="46" t="s">
        <v>13</v>
      </c>
      <c r="J25" s="46">
        <v>82</v>
      </c>
      <c r="K25" s="46" t="s">
        <v>9</v>
      </c>
      <c r="L25" s="46"/>
      <c r="M25" s="46"/>
      <c r="N25" s="46">
        <v>90</v>
      </c>
      <c r="O25" s="46" t="s">
        <v>13</v>
      </c>
      <c r="P25" s="46">
        <v>85</v>
      </c>
      <c r="Q25" s="46" t="s">
        <v>10</v>
      </c>
      <c r="R25" s="46">
        <v>92</v>
      </c>
      <c r="S25" s="46" t="s">
        <v>10</v>
      </c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>
        <f>SUM(F25+H25)+SUM(LARGE(J25:S25,{1,2,3}))</f>
        <v>443</v>
      </c>
      <c r="AI25" s="46">
        <f t="shared" si="0"/>
        <v>88.6</v>
      </c>
      <c r="AJ25" s="49">
        <f t="shared" si="1"/>
        <v>16</v>
      </c>
      <c r="AK25" s="49">
        <f t="shared" si="2"/>
        <v>0</v>
      </c>
      <c r="AL25" s="49" t="str">
        <f t="shared" si="3"/>
        <v>Pass</v>
      </c>
    </row>
    <row r="26" spans="1:38">
      <c r="A26" s="41">
        <v>12198253</v>
      </c>
      <c r="B26" s="42" t="s">
        <v>69</v>
      </c>
      <c r="C26" s="43" t="s">
        <v>46</v>
      </c>
      <c r="D26" s="43" t="s">
        <v>47</v>
      </c>
      <c r="E26" s="107"/>
      <c r="F26" s="46">
        <v>79</v>
      </c>
      <c r="G26" s="46" t="s">
        <v>10</v>
      </c>
      <c r="H26" s="46">
        <v>86</v>
      </c>
      <c r="I26" s="46" t="s">
        <v>9</v>
      </c>
      <c r="J26" s="46">
        <v>34</v>
      </c>
      <c r="K26" s="46" t="s">
        <v>7</v>
      </c>
      <c r="L26" s="46"/>
      <c r="M26" s="46"/>
      <c r="N26" s="46">
        <v>66</v>
      </c>
      <c r="O26" s="46" t="s">
        <v>12</v>
      </c>
      <c r="P26" s="46">
        <v>72</v>
      </c>
      <c r="Q26" s="46" t="s">
        <v>12</v>
      </c>
      <c r="R26" s="46">
        <v>84</v>
      </c>
      <c r="S26" s="46" t="s">
        <v>11</v>
      </c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>
        <f>SUM(F26+H26)+SUM(LARGE(J26:S26,{1,2,3}))</f>
        <v>387</v>
      </c>
      <c r="AI26" s="46">
        <f t="shared" si="0"/>
        <v>77.400000000000006</v>
      </c>
      <c r="AJ26" s="49">
        <f t="shared" si="1"/>
        <v>43</v>
      </c>
      <c r="AK26" s="49">
        <f t="shared" si="2"/>
        <v>0</v>
      </c>
      <c r="AL26" s="49" t="str">
        <f t="shared" si="3"/>
        <v>Pass</v>
      </c>
    </row>
    <row r="27" spans="1:38">
      <c r="A27" s="41">
        <v>12198254</v>
      </c>
      <c r="B27" s="42" t="s">
        <v>70</v>
      </c>
      <c r="C27" s="43" t="s">
        <v>50</v>
      </c>
      <c r="D27" s="43" t="s">
        <v>47</v>
      </c>
      <c r="E27" s="107"/>
      <c r="F27" s="46">
        <v>78</v>
      </c>
      <c r="G27" s="46" t="s">
        <v>10</v>
      </c>
      <c r="H27" s="46">
        <v>93</v>
      </c>
      <c r="I27" s="46" t="s">
        <v>13</v>
      </c>
      <c r="J27" s="46">
        <v>42</v>
      </c>
      <c r="K27" s="46" t="s">
        <v>6</v>
      </c>
      <c r="L27" s="46"/>
      <c r="M27" s="46"/>
      <c r="N27" s="46">
        <v>83</v>
      </c>
      <c r="O27" s="46" t="s">
        <v>9</v>
      </c>
      <c r="P27" s="46">
        <v>85</v>
      </c>
      <c r="Q27" s="46" t="s">
        <v>10</v>
      </c>
      <c r="R27" s="46">
        <v>90</v>
      </c>
      <c r="S27" s="46" t="s">
        <v>12</v>
      </c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>
        <f>SUM(F27+H27)+SUM(LARGE(J27:S27,{1,2,3}))</f>
        <v>429</v>
      </c>
      <c r="AI27" s="46">
        <f t="shared" si="0"/>
        <v>85.8</v>
      </c>
      <c r="AJ27" s="49">
        <f t="shared" si="1"/>
        <v>21</v>
      </c>
      <c r="AK27" s="49">
        <f t="shared" si="2"/>
        <v>0</v>
      </c>
      <c r="AL27" s="49" t="str">
        <f t="shared" si="3"/>
        <v>Pass</v>
      </c>
    </row>
    <row r="28" spans="1:38">
      <c r="A28" s="41">
        <v>12198255</v>
      </c>
      <c r="B28" s="42" t="s">
        <v>71</v>
      </c>
      <c r="C28" s="43" t="s">
        <v>46</v>
      </c>
      <c r="D28" s="43" t="s">
        <v>47</v>
      </c>
      <c r="E28" s="107"/>
      <c r="F28" s="46">
        <v>92</v>
      </c>
      <c r="G28" s="46" t="s">
        <v>13</v>
      </c>
      <c r="H28" s="46">
        <v>95</v>
      </c>
      <c r="I28" s="46" t="s">
        <v>13</v>
      </c>
      <c r="J28" s="46">
        <v>97</v>
      </c>
      <c r="K28" s="46" t="s">
        <v>13</v>
      </c>
      <c r="L28" s="46"/>
      <c r="M28" s="46"/>
      <c r="N28" s="46">
        <v>95</v>
      </c>
      <c r="O28" s="46" t="s">
        <v>13</v>
      </c>
      <c r="P28" s="46">
        <v>96</v>
      </c>
      <c r="Q28" s="46" t="s">
        <v>13</v>
      </c>
      <c r="R28" s="46">
        <v>92</v>
      </c>
      <c r="S28" s="46" t="s">
        <v>10</v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>
        <f>SUM(F28+H28)+SUM(LARGE(J28:S28,{1,2,3}))</f>
        <v>475</v>
      </c>
      <c r="AI28" s="46">
        <f t="shared" si="0"/>
        <v>95</v>
      </c>
      <c r="AJ28" s="49">
        <f t="shared" si="1"/>
        <v>4</v>
      </c>
      <c r="AK28" s="49">
        <f t="shared" si="2"/>
        <v>0</v>
      </c>
      <c r="AL28" s="49" t="str">
        <f t="shared" si="3"/>
        <v>Pass</v>
      </c>
    </row>
    <row r="29" spans="1:38">
      <c r="A29" s="41">
        <v>12198256</v>
      </c>
      <c r="B29" s="42" t="s">
        <v>72</v>
      </c>
      <c r="C29" s="43" t="s">
        <v>46</v>
      </c>
      <c r="D29" s="43" t="s">
        <v>47</v>
      </c>
      <c r="E29" s="107"/>
      <c r="F29" s="46">
        <v>62</v>
      </c>
      <c r="G29" s="46" t="s">
        <v>8</v>
      </c>
      <c r="H29" s="46">
        <v>83</v>
      </c>
      <c r="I29" s="46" t="s">
        <v>10</v>
      </c>
      <c r="J29" s="46"/>
      <c r="K29" s="46"/>
      <c r="L29" s="46">
        <v>41</v>
      </c>
      <c r="M29" s="46" t="s">
        <v>8</v>
      </c>
      <c r="N29" s="46">
        <v>51</v>
      </c>
      <c r="O29" s="46" t="s">
        <v>8</v>
      </c>
      <c r="P29" s="46">
        <v>53</v>
      </c>
      <c r="Q29" s="46" t="s">
        <v>6</v>
      </c>
      <c r="R29" s="46">
        <v>85</v>
      </c>
      <c r="S29" s="46" t="s">
        <v>11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>
        <f>SUM(F29+H29)+SUM(LARGE(J29:S29,{1,2,3}))</f>
        <v>334</v>
      </c>
      <c r="AI29" s="46">
        <f t="shared" si="0"/>
        <v>66.8</v>
      </c>
      <c r="AJ29" s="49">
        <f t="shared" si="1"/>
        <v>73</v>
      </c>
      <c r="AK29" s="49">
        <f t="shared" si="2"/>
        <v>0</v>
      </c>
      <c r="AL29" s="49" t="str">
        <f t="shared" si="3"/>
        <v>Pass</v>
      </c>
    </row>
    <row r="30" spans="1:38">
      <c r="A30" s="41">
        <v>12198257</v>
      </c>
      <c r="B30" s="42" t="s">
        <v>73</v>
      </c>
      <c r="C30" s="43" t="s">
        <v>50</v>
      </c>
      <c r="D30" s="43" t="s">
        <v>47</v>
      </c>
      <c r="E30" s="107"/>
      <c r="F30" s="46">
        <v>87</v>
      </c>
      <c r="G30" s="46" t="s">
        <v>9</v>
      </c>
      <c r="H30" s="46">
        <v>95</v>
      </c>
      <c r="I30" s="46" t="s">
        <v>13</v>
      </c>
      <c r="J30" s="46"/>
      <c r="K30" s="46"/>
      <c r="L30" s="46">
        <v>59</v>
      </c>
      <c r="M30" s="46" t="s">
        <v>10</v>
      </c>
      <c r="N30" s="46">
        <v>68</v>
      </c>
      <c r="O30" s="46" t="s">
        <v>12</v>
      </c>
      <c r="P30" s="46">
        <v>80</v>
      </c>
      <c r="Q30" s="46" t="s">
        <v>10</v>
      </c>
      <c r="R30" s="46">
        <v>91</v>
      </c>
      <c r="S30" s="46" t="s">
        <v>12</v>
      </c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>
        <f>SUM(F30+H30)+SUM(LARGE(J30:S30,{1,2,3}))</f>
        <v>421</v>
      </c>
      <c r="AI30" s="46">
        <f t="shared" si="0"/>
        <v>84.2</v>
      </c>
      <c r="AJ30" s="49">
        <f t="shared" si="1"/>
        <v>24</v>
      </c>
      <c r="AK30" s="49">
        <f t="shared" si="2"/>
        <v>0</v>
      </c>
      <c r="AL30" s="49" t="str">
        <f t="shared" si="3"/>
        <v>Pass</v>
      </c>
    </row>
    <row r="31" spans="1:38">
      <c r="A31" s="41">
        <v>12198258</v>
      </c>
      <c r="B31" s="42" t="s">
        <v>74</v>
      </c>
      <c r="C31" s="43" t="s">
        <v>50</v>
      </c>
      <c r="D31" s="43" t="s">
        <v>47</v>
      </c>
      <c r="E31" s="107"/>
      <c r="F31" s="46">
        <v>48</v>
      </c>
      <c r="G31" s="46" t="s">
        <v>6</v>
      </c>
      <c r="H31" s="46">
        <v>80</v>
      </c>
      <c r="I31" s="46" t="s">
        <v>10</v>
      </c>
      <c r="J31" s="46"/>
      <c r="K31" s="46"/>
      <c r="L31" s="46">
        <v>25</v>
      </c>
      <c r="M31" s="46" t="s">
        <v>14</v>
      </c>
      <c r="N31" s="46">
        <v>38</v>
      </c>
      <c r="O31" s="46" t="s">
        <v>7</v>
      </c>
      <c r="P31" s="46">
        <v>45</v>
      </c>
      <c r="Q31" s="46" t="s">
        <v>7</v>
      </c>
      <c r="R31" s="46">
        <v>74</v>
      </c>
      <c r="S31" s="46" t="s">
        <v>6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>
        <f>SUM(F31+H31)+SUM(LARGE(J31:S31,{1,2,3}))</f>
        <v>285</v>
      </c>
      <c r="AI31" s="46">
        <f t="shared" si="0"/>
        <v>57</v>
      </c>
      <c r="AJ31" s="49">
        <f t="shared" si="1"/>
        <v>96</v>
      </c>
      <c r="AK31" s="49">
        <f t="shared" si="2"/>
        <v>1</v>
      </c>
      <c r="AL31" s="49" t="str">
        <f t="shared" si="3"/>
        <v>Pass</v>
      </c>
    </row>
    <row r="32" spans="1:38">
      <c r="A32" s="41">
        <v>12198259</v>
      </c>
      <c r="B32" s="42" t="s">
        <v>75</v>
      </c>
      <c r="C32" s="43" t="s">
        <v>50</v>
      </c>
      <c r="D32" s="43" t="s">
        <v>47</v>
      </c>
      <c r="E32" s="107"/>
      <c r="F32" s="46">
        <v>42</v>
      </c>
      <c r="G32" s="46" t="s">
        <v>7</v>
      </c>
      <c r="H32" s="46">
        <v>69</v>
      </c>
      <c r="I32" s="46" t="s">
        <v>11</v>
      </c>
      <c r="J32" s="46"/>
      <c r="K32" s="46"/>
      <c r="L32" s="46">
        <v>28</v>
      </c>
      <c r="M32" s="46" t="s">
        <v>14</v>
      </c>
      <c r="N32" s="46">
        <v>33</v>
      </c>
      <c r="O32" s="46" t="s">
        <v>7</v>
      </c>
      <c r="P32" s="46">
        <v>37</v>
      </c>
      <c r="Q32" s="46" t="s">
        <v>7</v>
      </c>
      <c r="R32" s="46">
        <v>62</v>
      </c>
      <c r="S32" s="46" t="s">
        <v>7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>
        <f>SUM(F32+H32)+SUM(LARGE(J32:S32,{1,2,3}))</f>
        <v>243</v>
      </c>
      <c r="AI32" s="46">
        <f t="shared" si="0"/>
        <v>48.6</v>
      </c>
      <c r="AJ32" s="49">
        <f t="shared" si="1"/>
        <v>113</v>
      </c>
      <c r="AK32" s="49">
        <f t="shared" si="2"/>
        <v>1</v>
      </c>
      <c r="AL32" s="49" t="str">
        <f t="shared" si="3"/>
        <v>Pass</v>
      </c>
    </row>
    <row r="33" spans="1:38">
      <c r="A33" s="41">
        <v>12198260</v>
      </c>
      <c r="B33" s="42" t="s">
        <v>76</v>
      </c>
      <c r="C33" s="43" t="s">
        <v>50</v>
      </c>
      <c r="D33" s="43" t="s">
        <v>47</v>
      </c>
      <c r="E33" s="107"/>
      <c r="F33" s="46">
        <v>90</v>
      </c>
      <c r="G33" s="46" t="s">
        <v>13</v>
      </c>
      <c r="H33" s="46">
        <v>92</v>
      </c>
      <c r="I33" s="46" t="s">
        <v>13</v>
      </c>
      <c r="J33" s="46">
        <v>76</v>
      </c>
      <c r="K33" s="46" t="s">
        <v>10</v>
      </c>
      <c r="L33" s="46"/>
      <c r="M33" s="46"/>
      <c r="N33" s="46">
        <v>83</v>
      </c>
      <c r="O33" s="46" t="s">
        <v>9</v>
      </c>
      <c r="P33" s="46">
        <v>97</v>
      </c>
      <c r="Q33" s="46" t="s">
        <v>13</v>
      </c>
      <c r="R33" s="46">
        <v>93</v>
      </c>
      <c r="S33" s="46" t="s">
        <v>10</v>
      </c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>
        <f>SUM(F33+H33)+SUM(LARGE(J33:S33,{1,2,3}))</f>
        <v>455</v>
      </c>
      <c r="AI33" s="46">
        <f t="shared" si="0"/>
        <v>91</v>
      </c>
      <c r="AJ33" s="49">
        <f t="shared" si="1"/>
        <v>13</v>
      </c>
      <c r="AK33" s="49">
        <f t="shared" si="2"/>
        <v>0</v>
      </c>
      <c r="AL33" s="49" t="str">
        <f t="shared" si="3"/>
        <v>Pass</v>
      </c>
    </row>
    <row r="34" spans="1:38">
      <c r="A34" s="41">
        <v>12198261</v>
      </c>
      <c r="B34" s="42" t="s">
        <v>77</v>
      </c>
      <c r="C34" s="43" t="s">
        <v>50</v>
      </c>
      <c r="D34" s="43" t="s">
        <v>47</v>
      </c>
      <c r="E34" s="107"/>
      <c r="F34" s="46">
        <v>56</v>
      </c>
      <c r="G34" s="46" t="s">
        <v>6</v>
      </c>
      <c r="H34" s="46">
        <v>74</v>
      </c>
      <c r="I34" s="46" t="s">
        <v>11</v>
      </c>
      <c r="J34" s="46">
        <v>27</v>
      </c>
      <c r="K34" s="46" t="s">
        <v>14</v>
      </c>
      <c r="L34" s="46"/>
      <c r="M34" s="46"/>
      <c r="N34" s="46">
        <v>44</v>
      </c>
      <c r="O34" s="46" t="s">
        <v>6</v>
      </c>
      <c r="P34" s="46">
        <v>60</v>
      </c>
      <c r="Q34" s="46" t="s">
        <v>8</v>
      </c>
      <c r="R34" s="46">
        <v>71</v>
      </c>
      <c r="S34" s="46" t="s">
        <v>6</v>
      </c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>
        <f>SUM(F34+H34)+SUM(LARGE(J34:S34,{1,2,3}))</f>
        <v>305</v>
      </c>
      <c r="AI34" s="46">
        <f t="shared" si="0"/>
        <v>61</v>
      </c>
      <c r="AJ34" s="49">
        <f t="shared" si="1"/>
        <v>83</v>
      </c>
      <c r="AK34" s="49">
        <f t="shared" si="2"/>
        <v>1</v>
      </c>
      <c r="AL34" s="49" t="str">
        <f t="shared" si="3"/>
        <v>Pass</v>
      </c>
    </row>
    <row r="35" spans="1:38">
      <c r="A35" s="41">
        <v>12198262</v>
      </c>
      <c r="B35" s="42" t="s">
        <v>78</v>
      </c>
      <c r="C35" s="43" t="s">
        <v>50</v>
      </c>
      <c r="D35" s="43" t="s">
        <v>47</v>
      </c>
      <c r="E35" s="107"/>
      <c r="F35" s="46">
        <v>60</v>
      </c>
      <c r="G35" s="46" t="s">
        <v>8</v>
      </c>
      <c r="H35" s="46">
        <v>70</v>
      </c>
      <c r="I35" s="46" t="s">
        <v>11</v>
      </c>
      <c r="J35" s="46"/>
      <c r="K35" s="46"/>
      <c r="L35" s="46">
        <v>46</v>
      </c>
      <c r="M35" s="46" t="s">
        <v>11</v>
      </c>
      <c r="N35" s="46">
        <v>39</v>
      </c>
      <c r="O35" s="46" t="s">
        <v>6</v>
      </c>
      <c r="P35" s="46">
        <v>43</v>
      </c>
      <c r="Q35" s="46" t="s">
        <v>7</v>
      </c>
      <c r="R35" s="46">
        <v>73</v>
      </c>
      <c r="S35" s="46" t="s">
        <v>6</v>
      </c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>
        <f>SUM(F35+H35)+SUM(LARGE(J35:S35,{1,2,3}))</f>
        <v>292</v>
      </c>
      <c r="AI35" s="46">
        <f t="shared" si="0"/>
        <v>58.4</v>
      </c>
      <c r="AJ35" s="49">
        <f t="shared" si="1"/>
        <v>90</v>
      </c>
      <c r="AK35" s="49">
        <f t="shared" si="2"/>
        <v>0</v>
      </c>
      <c r="AL35" s="49" t="str">
        <f t="shared" si="3"/>
        <v>Pass</v>
      </c>
    </row>
    <row r="36" spans="1:38">
      <c r="A36" s="41">
        <v>12198263</v>
      </c>
      <c r="B36" s="42" t="s">
        <v>79</v>
      </c>
      <c r="C36" s="43" t="s">
        <v>46</v>
      </c>
      <c r="D36" s="43" t="s">
        <v>47</v>
      </c>
      <c r="E36" s="107"/>
      <c r="F36" s="46">
        <v>73</v>
      </c>
      <c r="G36" s="46" t="s">
        <v>12</v>
      </c>
      <c r="H36" s="46">
        <v>85</v>
      </c>
      <c r="I36" s="46" t="s">
        <v>9</v>
      </c>
      <c r="J36" s="46">
        <v>33</v>
      </c>
      <c r="K36" s="46" t="s">
        <v>7</v>
      </c>
      <c r="L36" s="46"/>
      <c r="M36" s="46"/>
      <c r="N36" s="46">
        <v>53</v>
      </c>
      <c r="O36" s="46" t="s">
        <v>11</v>
      </c>
      <c r="P36" s="46">
        <v>65</v>
      </c>
      <c r="Q36" s="46" t="s">
        <v>11</v>
      </c>
      <c r="R36" s="46">
        <v>78</v>
      </c>
      <c r="S36" s="46" t="s">
        <v>8</v>
      </c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>
        <f>SUM(F36+H36)+SUM(LARGE(J36:S36,{1,2,3}))</f>
        <v>354</v>
      </c>
      <c r="AI36" s="46">
        <f t="shared" si="0"/>
        <v>70.8</v>
      </c>
      <c r="AJ36" s="49">
        <f t="shared" si="1"/>
        <v>60</v>
      </c>
      <c r="AK36" s="49">
        <f t="shared" si="2"/>
        <v>0</v>
      </c>
      <c r="AL36" s="49" t="str">
        <f t="shared" si="3"/>
        <v>Pass</v>
      </c>
    </row>
    <row r="37" spans="1:38">
      <c r="A37" s="41">
        <v>12198264</v>
      </c>
      <c r="B37" s="42" t="s">
        <v>80</v>
      </c>
      <c r="C37" s="43" t="s">
        <v>46</v>
      </c>
      <c r="D37" s="43" t="s">
        <v>47</v>
      </c>
      <c r="E37" s="107"/>
      <c r="F37" s="46">
        <v>63</v>
      </c>
      <c r="G37" s="46" t="s">
        <v>8</v>
      </c>
      <c r="H37" s="46">
        <v>64</v>
      </c>
      <c r="I37" s="46" t="s">
        <v>8</v>
      </c>
      <c r="J37" s="46"/>
      <c r="K37" s="46"/>
      <c r="L37" s="46">
        <v>59</v>
      </c>
      <c r="M37" s="46" t="s">
        <v>10</v>
      </c>
      <c r="N37" s="46">
        <v>57</v>
      </c>
      <c r="O37" s="46" t="s">
        <v>11</v>
      </c>
      <c r="P37" s="46">
        <v>63</v>
      </c>
      <c r="Q37" s="46" t="s">
        <v>8</v>
      </c>
      <c r="R37" s="46">
        <v>79</v>
      </c>
      <c r="S37" s="46" t="s">
        <v>8</v>
      </c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>
        <f>SUM(F37+H37)+SUM(LARGE(J37:S37,{1,2,3}))</f>
        <v>328</v>
      </c>
      <c r="AI37" s="46">
        <f t="shared" si="0"/>
        <v>65.599999999999994</v>
      </c>
      <c r="AJ37" s="49">
        <f t="shared" si="1"/>
        <v>77</v>
      </c>
      <c r="AK37" s="49">
        <f t="shared" si="2"/>
        <v>0</v>
      </c>
      <c r="AL37" s="49" t="str">
        <f t="shared" si="3"/>
        <v>Pass</v>
      </c>
    </row>
    <row r="38" spans="1:38">
      <c r="A38" s="41">
        <v>12198265</v>
      </c>
      <c r="B38" s="42" t="s">
        <v>81</v>
      </c>
      <c r="C38" s="43" t="s">
        <v>50</v>
      </c>
      <c r="D38" s="43" t="s">
        <v>47</v>
      </c>
      <c r="E38" s="107"/>
      <c r="F38" s="46">
        <v>92</v>
      </c>
      <c r="G38" s="46" t="s">
        <v>13</v>
      </c>
      <c r="H38" s="46">
        <v>94</v>
      </c>
      <c r="I38" s="46" t="s">
        <v>13</v>
      </c>
      <c r="J38" s="46">
        <v>85</v>
      </c>
      <c r="K38" s="46" t="s">
        <v>9</v>
      </c>
      <c r="L38" s="46"/>
      <c r="M38" s="46"/>
      <c r="N38" s="46">
        <v>92</v>
      </c>
      <c r="O38" s="46" t="s">
        <v>13</v>
      </c>
      <c r="P38" s="46">
        <v>86</v>
      </c>
      <c r="Q38" s="46" t="s">
        <v>9</v>
      </c>
      <c r="R38" s="46">
        <v>96</v>
      </c>
      <c r="S38" s="46" t="s">
        <v>9</v>
      </c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>
        <f>SUM(F38+H38)+SUM(LARGE(J38:S38,{1,2,3}))</f>
        <v>460</v>
      </c>
      <c r="AI38" s="46">
        <f t="shared" si="0"/>
        <v>92</v>
      </c>
      <c r="AJ38" s="49">
        <f t="shared" si="1"/>
        <v>11</v>
      </c>
      <c r="AK38" s="49">
        <f t="shared" si="2"/>
        <v>0</v>
      </c>
      <c r="AL38" s="49" t="str">
        <f t="shared" si="3"/>
        <v>Pass</v>
      </c>
    </row>
    <row r="39" spans="1:38">
      <c r="A39" s="41">
        <v>12198266</v>
      </c>
      <c r="B39" s="42" t="s">
        <v>82</v>
      </c>
      <c r="C39" s="43" t="s">
        <v>50</v>
      </c>
      <c r="D39" s="43" t="s">
        <v>47</v>
      </c>
      <c r="E39" s="107"/>
      <c r="F39" s="46">
        <v>58</v>
      </c>
      <c r="G39" s="46" t="s">
        <v>8</v>
      </c>
      <c r="H39" s="46">
        <v>56</v>
      </c>
      <c r="I39" s="46" t="s">
        <v>6</v>
      </c>
      <c r="J39" s="46"/>
      <c r="K39" s="46"/>
      <c r="L39" s="46">
        <v>33</v>
      </c>
      <c r="M39" s="46" t="s">
        <v>7</v>
      </c>
      <c r="N39" s="46">
        <v>25</v>
      </c>
      <c r="O39" s="46" t="s">
        <v>14</v>
      </c>
      <c r="P39" s="46">
        <v>43</v>
      </c>
      <c r="Q39" s="46" t="s">
        <v>7</v>
      </c>
      <c r="R39" s="46">
        <v>64</v>
      </c>
      <c r="S39" s="46" t="s">
        <v>7</v>
      </c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>
        <f>SUM(F39+H39)+SUM(LARGE(J39:S39,{1,2,3}))</f>
        <v>254</v>
      </c>
      <c r="AI39" s="46">
        <f t="shared" si="0"/>
        <v>50.8</v>
      </c>
      <c r="AJ39" s="49">
        <f t="shared" si="1"/>
        <v>111</v>
      </c>
      <c r="AK39" s="49">
        <f t="shared" si="2"/>
        <v>1</v>
      </c>
      <c r="AL39" s="49" t="str">
        <f t="shared" si="3"/>
        <v>Pass</v>
      </c>
    </row>
    <row r="40" spans="1:38">
      <c r="A40" s="37">
        <v>12198267</v>
      </c>
      <c r="B40" s="38" t="s">
        <v>83</v>
      </c>
      <c r="C40" s="39" t="s">
        <v>46</v>
      </c>
      <c r="D40" s="39" t="s">
        <v>84</v>
      </c>
      <c r="E40" s="108"/>
      <c r="F40" s="40">
        <v>60</v>
      </c>
      <c r="G40" s="40" t="s">
        <v>8</v>
      </c>
      <c r="H40" s="110">
        <v>69</v>
      </c>
      <c r="I40" s="110" t="s">
        <v>11</v>
      </c>
      <c r="J40" s="40"/>
      <c r="K40" s="40"/>
      <c r="L40" s="40">
        <v>33</v>
      </c>
      <c r="M40" s="40" t="s">
        <v>7</v>
      </c>
      <c r="N40" s="40">
        <v>41</v>
      </c>
      <c r="O40" s="40" t="s">
        <v>6</v>
      </c>
      <c r="P40" s="40">
        <v>52</v>
      </c>
      <c r="Q40" s="40" t="s">
        <v>6</v>
      </c>
      <c r="R40" s="40">
        <v>68</v>
      </c>
      <c r="S40" s="40" t="s">
        <v>7</v>
      </c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6">
        <f>SUM(F40+H40)+SUM(LARGE(J40:S40,{1,2,3}))</f>
        <v>290</v>
      </c>
      <c r="AI40" s="40">
        <f t="shared" si="0"/>
        <v>58</v>
      </c>
      <c r="AJ40" s="50">
        <f t="shared" si="1"/>
        <v>92</v>
      </c>
      <c r="AK40" s="50">
        <f t="shared" si="2"/>
        <v>0</v>
      </c>
      <c r="AL40" s="50" t="str">
        <f t="shared" si="3"/>
        <v>Pass</v>
      </c>
    </row>
    <row r="41" spans="1:38">
      <c r="A41" s="37">
        <v>12198268</v>
      </c>
      <c r="B41" s="38" t="s">
        <v>85</v>
      </c>
      <c r="C41" s="39" t="s">
        <v>46</v>
      </c>
      <c r="D41" s="39" t="s">
        <v>84</v>
      </c>
      <c r="E41" s="108"/>
      <c r="F41" s="40">
        <v>76</v>
      </c>
      <c r="G41" s="40" t="s">
        <v>12</v>
      </c>
      <c r="H41" s="110">
        <v>74</v>
      </c>
      <c r="I41" s="110" t="s">
        <v>11</v>
      </c>
      <c r="J41" s="40">
        <v>80</v>
      </c>
      <c r="K41" s="40" t="s">
        <v>9</v>
      </c>
      <c r="L41" s="40"/>
      <c r="M41" s="40"/>
      <c r="N41" s="40">
        <v>81</v>
      </c>
      <c r="O41" s="40" t="s">
        <v>9</v>
      </c>
      <c r="P41" s="40">
        <v>76</v>
      </c>
      <c r="Q41" s="40" t="s">
        <v>12</v>
      </c>
      <c r="R41" s="40">
        <v>80</v>
      </c>
      <c r="S41" s="40" t="s">
        <v>8</v>
      </c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6">
        <f>SUM(F41+H41)+SUM(LARGE(J41:S41,{1,2,3}))</f>
        <v>391</v>
      </c>
      <c r="AI41" s="40">
        <f t="shared" si="0"/>
        <v>78.2</v>
      </c>
      <c r="AJ41" s="50">
        <f t="shared" si="1"/>
        <v>38</v>
      </c>
      <c r="AK41" s="50">
        <f t="shared" si="2"/>
        <v>0</v>
      </c>
      <c r="AL41" s="50" t="str">
        <f t="shared" si="3"/>
        <v>Pass</v>
      </c>
    </row>
    <row r="42" spans="1:38">
      <c r="A42" s="37">
        <v>12198269</v>
      </c>
      <c r="B42" s="38" t="s">
        <v>86</v>
      </c>
      <c r="C42" s="39" t="s">
        <v>50</v>
      </c>
      <c r="D42" s="39" t="s">
        <v>84</v>
      </c>
      <c r="E42" s="108"/>
      <c r="F42" s="40">
        <v>70</v>
      </c>
      <c r="G42" s="40" t="s">
        <v>11</v>
      </c>
      <c r="H42" s="110">
        <v>80</v>
      </c>
      <c r="I42" s="110" t="s">
        <v>10</v>
      </c>
      <c r="J42" s="40"/>
      <c r="K42" s="40"/>
      <c r="L42" s="40">
        <v>47</v>
      </c>
      <c r="M42" s="40" t="s">
        <v>11</v>
      </c>
      <c r="N42" s="40">
        <v>52</v>
      </c>
      <c r="O42" s="40" t="s">
        <v>11</v>
      </c>
      <c r="P42" s="40">
        <v>70</v>
      </c>
      <c r="Q42" s="40" t="s">
        <v>11</v>
      </c>
      <c r="R42" s="40">
        <v>87</v>
      </c>
      <c r="S42" s="40" t="s">
        <v>11</v>
      </c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6">
        <f>SUM(F42+H42)+SUM(LARGE(J42:S42,{1,2,3}))</f>
        <v>359</v>
      </c>
      <c r="AI42" s="40">
        <f t="shared" si="0"/>
        <v>71.8</v>
      </c>
      <c r="AJ42" s="50">
        <f t="shared" si="1"/>
        <v>58</v>
      </c>
      <c r="AK42" s="50">
        <f t="shared" si="2"/>
        <v>0</v>
      </c>
      <c r="AL42" s="50" t="str">
        <f t="shared" si="3"/>
        <v>Pass</v>
      </c>
    </row>
    <row r="43" spans="1:38">
      <c r="A43" s="37">
        <v>12198270</v>
      </c>
      <c r="B43" s="38" t="s">
        <v>87</v>
      </c>
      <c r="C43" s="39" t="s">
        <v>50</v>
      </c>
      <c r="D43" s="39" t="s">
        <v>84</v>
      </c>
      <c r="E43" s="108"/>
      <c r="F43" s="40">
        <v>83</v>
      </c>
      <c r="G43" s="40" t="s">
        <v>10</v>
      </c>
      <c r="H43" s="110">
        <v>87</v>
      </c>
      <c r="I43" s="110" t="s">
        <v>9</v>
      </c>
      <c r="J43" s="40">
        <v>47</v>
      </c>
      <c r="K43" s="40" t="s">
        <v>8</v>
      </c>
      <c r="L43" s="40"/>
      <c r="M43" s="40"/>
      <c r="N43" s="40">
        <v>50</v>
      </c>
      <c r="O43" s="40" t="s">
        <v>8</v>
      </c>
      <c r="P43" s="40">
        <v>79</v>
      </c>
      <c r="Q43" s="40" t="s">
        <v>12</v>
      </c>
      <c r="R43" s="40">
        <v>89</v>
      </c>
      <c r="S43" s="40" t="s">
        <v>12</v>
      </c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6">
        <f>SUM(F43+H43)+SUM(LARGE(J43:S43,{1,2,3}))</f>
        <v>388</v>
      </c>
      <c r="AI43" s="40">
        <f t="shared" si="0"/>
        <v>77.599999999999994</v>
      </c>
      <c r="AJ43" s="50">
        <f t="shared" si="1"/>
        <v>40</v>
      </c>
      <c r="AK43" s="50">
        <f t="shared" si="2"/>
        <v>0</v>
      </c>
      <c r="AL43" s="50" t="str">
        <f t="shared" si="3"/>
        <v>Pass</v>
      </c>
    </row>
    <row r="44" spans="1:38">
      <c r="A44" s="37">
        <v>12198271</v>
      </c>
      <c r="B44" s="38" t="s">
        <v>88</v>
      </c>
      <c r="C44" s="39" t="s">
        <v>46</v>
      </c>
      <c r="D44" s="39" t="s">
        <v>84</v>
      </c>
      <c r="E44" s="108"/>
      <c r="F44" s="40">
        <v>91</v>
      </c>
      <c r="G44" s="40" t="s">
        <v>13</v>
      </c>
      <c r="H44" s="110">
        <v>92</v>
      </c>
      <c r="I44" s="110" t="s">
        <v>13</v>
      </c>
      <c r="J44" s="40">
        <v>70</v>
      </c>
      <c r="K44" s="40" t="s">
        <v>10</v>
      </c>
      <c r="L44" s="40"/>
      <c r="M44" s="40"/>
      <c r="N44" s="40">
        <v>87</v>
      </c>
      <c r="O44" s="40" t="s">
        <v>9</v>
      </c>
      <c r="P44" s="40">
        <v>95</v>
      </c>
      <c r="Q44" s="40" t="s">
        <v>13</v>
      </c>
      <c r="R44" s="40">
        <v>91</v>
      </c>
      <c r="S44" s="40" t="s">
        <v>12</v>
      </c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6">
        <f>SUM(F44+H44)+SUM(LARGE(J44:S44,{1,2,3}))</f>
        <v>456</v>
      </c>
      <c r="AI44" s="40">
        <f t="shared" si="0"/>
        <v>91.2</v>
      </c>
      <c r="AJ44" s="50">
        <f t="shared" si="1"/>
        <v>12</v>
      </c>
      <c r="AK44" s="50">
        <f t="shared" si="2"/>
        <v>0</v>
      </c>
      <c r="AL44" s="50" t="str">
        <f t="shared" si="3"/>
        <v>Pass</v>
      </c>
    </row>
    <row r="45" spans="1:38">
      <c r="A45" s="37">
        <v>12198272</v>
      </c>
      <c r="B45" s="38" t="s">
        <v>89</v>
      </c>
      <c r="C45" s="39" t="s">
        <v>50</v>
      </c>
      <c r="D45" s="39" t="s">
        <v>84</v>
      </c>
      <c r="E45" s="108"/>
      <c r="F45" s="40">
        <v>93</v>
      </c>
      <c r="G45" s="40" t="s">
        <v>13</v>
      </c>
      <c r="H45" s="110">
        <v>95</v>
      </c>
      <c r="I45" s="110" t="s">
        <v>13</v>
      </c>
      <c r="J45" s="40">
        <v>83</v>
      </c>
      <c r="K45" s="40" t="s">
        <v>9</v>
      </c>
      <c r="L45" s="40"/>
      <c r="M45" s="40"/>
      <c r="N45" s="40">
        <v>95</v>
      </c>
      <c r="O45" s="40" t="s">
        <v>13</v>
      </c>
      <c r="P45" s="40">
        <v>92</v>
      </c>
      <c r="Q45" s="40" t="s">
        <v>9</v>
      </c>
      <c r="R45" s="40">
        <v>97</v>
      </c>
      <c r="S45" s="40" t="s">
        <v>9</v>
      </c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6">
        <f>SUM(F45+H45)+SUM(LARGE(J45:S45,{1,2,3}))</f>
        <v>472</v>
      </c>
      <c r="AI45" s="40">
        <f t="shared" si="0"/>
        <v>94.4</v>
      </c>
      <c r="AJ45" s="50">
        <f t="shared" si="1"/>
        <v>6</v>
      </c>
      <c r="AK45" s="50">
        <f t="shared" si="2"/>
        <v>0</v>
      </c>
      <c r="AL45" s="50" t="str">
        <f t="shared" si="3"/>
        <v>Pass</v>
      </c>
    </row>
    <row r="46" spans="1:38">
      <c r="A46" s="37">
        <v>12198273</v>
      </c>
      <c r="B46" s="38" t="s">
        <v>90</v>
      </c>
      <c r="C46" s="39" t="s">
        <v>46</v>
      </c>
      <c r="D46" s="39" t="s">
        <v>84</v>
      </c>
      <c r="E46" s="108"/>
      <c r="F46" s="40">
        <v>49</v>
      </c>
      <c r="G46" s="40" t="s">
        <v>6</v>
      </c>
      <c r="H46" s="110">
        <v>80</v>
      </c>
      <c r="I46" s="110" t="s">
        <v>10</v>
      </c>
      <c r="J46" s="40"/>
      <c r="K46" s="40"/>
      <c r="L46" s="40">
        <v>38</v>
      </c>
      <c r="M46" s="40" t="s">
        <v>6</v>
      </c>
      <c r="N46" s="40">
        <v>53</v>
      </c>
      <c r="O46" s="40" t="s">
        <v>11</v>
      </c>
      <c r="P46" s="40">
        <v>60</v>
      </c>
      <c r="Q46" s="40" t="s">
        <v>8</v>
      </c>
      <c r="R46" s="40">
        <v>79</v>
      </c>
      <c r="S46" s="40" t="s">
        <v>8</v>
      </c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6">
        <f>SUM(F46+H46)+SUM(LARGE(J46:S46,{1,2,3}))</f>
        <v>321</v>
      </c>
      <c r="AI46" s="40">
        <f t="shared" si="0"/>
        <v>64.2</v>
      </c>
      <c r="AJ46" s="50">
        <f t="shared" si="1"/>
        <v>78</v>
      </c>
      <c r="AK46" s="50">
        <f t="shared" si="2"/>
        <v>0</v>
      </c>
      <c r="AL46" s="50" t="str">
        <f t="shared" si="3"/>
        <v>Pass</v>
      </c>
    </row>
    <row r="47" spans="1:38">
      <c r="A47" s="37">
        <v>12198274</v>
      </c>
      <c r="B47" s="38" t="s">
        <v>91</v>
      </c>
      <c r="C47" s="39" t="s">
        <v>46</v>
      </c>
      <c r="D47" s="39" t="s">
        <v>84</v>
      </c>
      <c r="E47" s="108"/>
      <c r="F47" s="40">
        <v>69</v>
      </c>
      <c r="G47" s="40" t="s">
        <v>11</v>
      </c>
      <c r="H47" s="110">
        <v>83</v>
      </c>
      <c r="I47" s="110" t="s">
        <v>10</v>
      </c>
      <c r="J47" s="40">
        <v>69</v>
      </c>
      <c r="K47" s="40" t="s">
        <v>12</v>
      </c>
      <c r="L47" s="40"/>
      <c r="M47" s="40"/>
      <c r="N47" s="40">
        <v>65</v>
      </c>
      <c r="O47" s="40" t="s">
        <v>12</v>
      </c>
      <c r="P47" s="40">
        <v>64</v>
      </c>
      <c r="Q47" s="40" t="s">
        <v>11</v>
      </c>
      <c r="R47" s="40">
        <v>79</v>
      </c>
      <c r="S47" s="40" t="s">
        <v>8</v>
      </c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6">
        <f>SUM(F47+H47)+SUM(LARGE(J47:S47,{1,2,3}))</f>
        <v>365</v>
      </c>
      <c r="AI47" s="40">
        <f t="shared" si="0"/>
        <v>73</v>
      </c>
      <c r="AJ47" s="50">
        <f t="shared" si="1"/>
        <v>55</v>
      </c>
      <c r="AK47" s="50">
        <f t="shared" si="2"/>
        <v>0</v>
      </c>
      <c r="AL47" s="50" t="str">
        <f t="shared" si="3"/>
        <v>Pass</v>
      </c>
    </row>
    <row r="48" spans="1:38">
      <c r="A48" s="37">
        <v>12198275</v>
      </c>
      <c r="B48" s="38" t="s">
        <v>92</v>
      </c>
      <c r="C48" s="39" t="s">
        <v>46</v>
      </c>
      <c r="D48" s="39" t="s">
        <v>84</v>
      </c>
      <c r="E48" s="108"/>
      <c r="F48" s="40">
        <v>62</v>
      </c>
      <c r="G48" s="40" t="s">
        <v>8</v>
      </c>
      <c r="H48" s="110">
        <v>87</v>
      </c>
      <c r="I48" s="110" t="s">
        <v>9</v>
      </c>
      <c r="J48" s="40">
        <v>59</v>
      </c>
      <c r="K48" s="40" t="s">
        <v>11</v>
      </c>
      <c r="L48" s="40"/>
      <c r="M48" s="40"/>
      <c r="N48" s="40">
        <v>82</v>
      </c>
      <c r="O48" s="40" t="s">
        <v>9</v>
      </c>
      <c r="P48" s="40">
        <v>74</v>
      </c>
      <c r="Q48" s="40" t="s">
        <v>12</v>
      </c>
      <c r="R48" s="40">
        <v>83</v>
      </c>
      <c r="S48" s="40" t="s">
        <v>11</v>
      </c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6">
        <f>SUM(F48+H48)+SUM(LARGE(J48:S48,{1,2,3}))</f>
        <v>388</v>
      </c>
      <c r="AI48" s="40">
        <f t="shared" si="0"/>
        <v>77.599999999999994</v>
      </c>
      <c r="AJ48" s="50">
        <f t="shared" si="1"/>
        <v>40</v>
      </c>
      <c r="AK48" s="50">
        <f t="shared" si="2"/>
        <v>0</v>
      </c>
      <c r="AL48" s="50" t="str">
        <f t="shared" si="3"/>
        <v>Pass</v>
      </c>
    </row>
    <row r="49" spans="1:38">
      <c r="A49" s="37">
        <v>12198276</v>
      </c>
      <c r="B49" s="38" t="s">
        <v>93</v>
      </c>
      <c r="C49" s="39" t="s">
        <v>50</v>
      </c>
      <c r="D49" s="39" t="s">
        <v>84</v>
      </c>
      <c r="E49" s="108"/>
      <c r="F49" s="40">
        <v>65</v>
      </c>
      <c r="G49" s="40" t="s">
        <v>11</v>
      </c>
      <c r="H49" s="110">
        <v>73</v>
      </c>
      <c r="I49" s="110" t="s">
        <v>11</v>
      </c>
      <c r="J49" s="40"/>
      <c r="K49" s="40"/>
      <c r="L49" s="40">
        <v>46</v>
      </c>
      <c r="M49" s="40" t="s">
        <v>11</v>
      </c>
      <c r="N49" s="40">
        <v>44</v>
      </c>
      <c r="O49" s="40" t="s">
        <v>6</v>
      </c>
      <c r="P49" s="40">
        <v>66</v>
      </c>
      <c r="Q49" s="40" t="s">
        <v>11</v>
      </c>
      <c r="R49" s="40">
        <v>79</v>
      </c>
      <c r="S49" s="40" t="s">
        <v>8</v>
      </c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6">
        <f>SUM(F49+H49)+SUM(LARGE(J49:S49,{1,2,3}))</f>
        <v>329</v>
      </c>
      <c r="AI49" s="40">
        <f t="shared" si="0"/>
        <v>65.8</v>
      </c>
      <c r="AJ49" s="50">
        <f t="shared" si="1"/>
        <v>76</v>
      </c>
      <c r="AK49" s="50">
        <f t="shared" si="2"/>
        <v>0</v>
      </c>
      <c r="AL49" s="50" t="str">
        <f t="shared" si="3"/>
        <v>Pass</v>
      </c>
    </row>
    <row r="50" spans="1:38">
      <c r="A50" s="37">
        <v>12198277</v>
      </c>
      <c r="B50" s="38" t="s">
        <v>94</v>
      </c>
      <c r="C50" s="39" t="s">
        <v>50</v>
      </c>
      <c r="D50" s="39" t="s">
        <v>84</v>
      </c>
      <c r="E50" s="108"/>
      <c r="F50" s="40">
        <v>60</v>
      </c>
      <c r="G50" s="40" t="s">
        <v>8</v>
      </c>
      <c r="H50" s="110">
        <v>79</v>
      </c>
      <c r="I50" s="110" t="s">
        <v>10</v>
      </c>
      <c r="J50" s="40"/>
      <c r="K50" s="40"/>
      <c r="L50" s="40">
        <v>36</v>
      </c>
      <c r="M50" s="40" t="s">
        <v>7</v>
      </c>
      <c r="N50" s="40">
        <v>35</v>
      </c>
      <c r="O50" s="40" t="s">
        <v>7</v>
      </c>
      <c r="P50" s="40">
        <v>49</v>
      </c>
      <c r="Q50" s="40" t="s">
        <v>6</v>
      </c>
      <c r="R50" s="40">
        <v>76</v>
      </c>
      <c r="S50" s="40" t="s">
        <v>6</v>
      </c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6">
        <f>SUM(F50+H50)+SUM(LARGE(J50:S50,{1,2,3}))</f>
        <v>300</v>
      </c>
      <c r="AI50" s="40">
        <f t="shared" si="0"/>
        <v>60</v>
      </c>
      <c r="AJ50" s="50">
        <f t="shared" si="1"/>
        <v>88</v>
      </c>
      <c r="AK50" s="50">
        <f t="shared" si="2"/>
        <v>0</v>
      </c>
      <c r="AL50" s="50" t="str">
        <f t="shared" si="3"/>
        <v>Pass</v>
      </c>
    </row>
    <row r="51" spans="1:38">
      <c r="A51" s="37">
        <v>12198278</v>
      </c>
      <c r="B51" s="38" t="s">
        <v>95</v>
      </c>
      <c r="C51" s="39" t="s">
        <v>46</v>
      </c>
      <c r="D51" s="39" t="s">
        <v>84</v>
      </c>
      <c r="E51" s="108"/>
      <c r="F51" s="40">
        <v>41</v>
      </c>
      <c r="G51" s="40" t="s">
        <v>7</v>
      </c>
      <c r="H51" s="110">
        <v>69</v>
      </c>
      <c r="I51" s="110" t="s">
        <v>11</v>
      </c>
      <c r="J51" s="40">
        <v>40</v>
      </c>
      <c r="K51" s="40" t="s">
        <v>6</v>
      </c>
      <c r="L51" s="40"/>
      <c r="M51" s="40"/>
      <c r="N51" s="40">
        <v>39</v>
      </c>
      <c r="O51" s="40" t="s">
        <v>6</v>
      </c>
      <c r="P51" s="40">
        <v>51</v>
      </c>
      <c r="Q51" s="40" t="s">
        <v>6</v>
      </c>
      <c r="R51" s="40">
        <v>74</v>
      </c>
      <c r="S51" s="40" t="s">
        <v>6</v>
      </c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6">
        <f>SUM(F51+H51)+SUM(LARGE(J51:S51,{1,2,3}))</f>
        <v>275</v>
      </c>
      <c r="AI51" s="40">
        <f t="shared" si="0"/>
        <v>55</v>
      </c>
      <c r="AJ51" s="50">
        <f t="shared" si="1"/>
        <v>99</v>
      </c>
      <c r="AK51" s="50">
        <f t="shared" si="2"/>
        <v>0</v>
      </c>
      <c r="AL51" s="50" t="str">
        <f t="shared" si="3"/>
        <v>Pass</v>
      </c>
    </row>
    <row r="52" spans="1:38">
      <c r="A52" s="37">
        <v>12198279</v>
      </c>
      <c r="B52" s="38" t="s">
        <v>96</v>
      </c>
      <c r="C52" s="39" t="s">
        <v>50</v>
      </c>
      <c r="D52" s="39" t="s">
        <v>84</v>
      </c>
      <c r="E52" s="108"/>
      <c r="F52" s="40">
        <v>49</v>
      </c>
      <c r="G52" s="40" t="s">
        <v>6</v>
      </c>
      <c r="H52" s="110">
        <v>83</v>
      </c>
      <c r="I52" s="110" t="s">
        <v>10</v>
      </c>
      <c r="J52" s="40"/>
      <c r="K52" s="40"/>
      <c r="L52" s="40">
        <v>33</v>
      </c>
      <c r="M52" s="40" t="s">
        <v>7</v>
      </c>
      <c r="N52" s="40">
        <v>23</v>
      </c>
      <c r="O52" s="40" t="s">
        <v>14</v>
      </c>
      <c r="P52" s="40">
        <v>44</v>
      </c>
      <c r="Q52" s="40" t="s">
        <v>7</v>
      </c>
      <c r="R52" s="40">
        <v>73</v>
      </c>
      <c r="S52" s="40" t="s">
        <v>6</v>
      </c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6">
        <f>SUM(F52+H52)+SUM(LARGE(J52:S52,{1,2,3}))</f>
        <v>282</v>
      </c>
      <c r="AI52" s="40">
        <f t="shared" si="0"/>
        <v>56.4</v>
      </c>
      <c r="AJ52" s="50">
        <f t="shared" si="1"/>
        <v>97</v>
      </c>
      <c r="AK52" s="50">
        <f t="shared" si="2"/>
        <v>1</v>
      </c>
      <c r="AL52" s="50" t="str">
        <f t="shared" si="3"/>
        <v>Pass</v>
      </c>
    </row>
    <row r="53" spans="1:38">
      <c r="A53" s="37">
        <v>12198280</v>
      </c>
      <c r="B53" s="38" t="s">
        <v>97</v>
      </c>
      <c r="C53" s="39" t="s">
        <v>50</v>
      </c>
      <c r="D53" s="39" t="s">
        <v>84</v>
      </c>
      <c r="E53" s="108"/>
      <c r="F53" s="40">
        <v>58</v>
      </c>
      <c r="G53" s="40" t="s">
        <v>8</v>
      </c>
      <c r="H53" s="110">
        <v>75</v>
      </c>
      <c r="I53" s="110" t="s">
        <v>12</v>
      </c>
      <c r="J53" s="40"/>
      <c r="K53" s="40"/>
      <c r="L53" s="40">
        <v>37</v>
      </c>
      <c r="M53" s="40" t="s">
        <v>6</v>
      </c>
      <c r="N53" s="40">
        <v>39</v>
      </c>
      <c r="O53" s="40" t="s">
        <v>6</v>
      </c>
      <c r="P53" s="40">
        <v>56</v>
      </c>
      <c r="Q53" s="40" t="s">
        <v>8</v>
      </c>
      <c r="R53" s="40">
        <v>74</v>
      </c>
      <c r="S53" s="40" t="s">
        <v>6</v>
      </c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6">
        <f>SUM(F53+H53)+SUM(LARGE(J53:S53,{1,2,3}))</f>
        <v>302</v>
      </c>
      <c r="AI53" s="40">
        <f t="shared" si="0"/>
        <v>60.4</v>
      </c>
      <c r="AJ53" s="50">
        <f t="shared" si="1"/>
        <v>86</v>
      </c>
      <c r="AK53" s="50">
        <f t="shared" si="2"/>
        <v>0</v>
      </c>
      <c r="AL53" s="50" t="str">
        <f t="shared" si="3"/>
        <v>Pass</v>
      </c>
    </row>
    <row r="54" spans="1:38">
      <c r="A54" s="37">
        <v>12198281</v>
      </c>
      <c r="B54" s="38" t="s">
        <v>98</v>
      </c>
      <c r="C54" s="39" t="s">
        <v>50</v>
      </c>
      <c r="D54" s="39" t="s">
        <v>84</v>
      </c>
      <c r="E54" s="108"/>
      <c r="F54" s="40">
        <v>44</v>
      </c>
      <c r="G54" s="40" t="s">
        <v>7</v>
      </c>
      <c r="H54" s="110">
        <v>54</v>
      </c>
      <c r="I54" s="110" t="s">
        <v>6</v>
      </c>
      <c r="J54" s="40"/>
      <c r="K54" s="40"/>
      <c r="L54" s="40">
        <v>26</v>
      </c>
      <c r="M54" s="40" t="s">
        <v>14</v>
      </c>
      <c r="N54" s="40">
        <v>35</v>
      </c>
      <c r="O54" s="40" t="s">
        <v>7</v>
      </c>
      <c r="P54" s="40">
        <v>33</v>
      </c>
      <c r="Q54" s="40" t="s">
        <v>7</v>
      </c>
      <c r="R54" s="40">
        <v>70</v>
      </c>
      <c r="S54" s="40" t="s">
        <v>6</v>
      </c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6">
        <f>SUM(F54+H54)+SUM(LARGE(J54:S54,{1,2,3}))</f>
        <v>236</v>
      </c>
      <c r="AI54" s="40">
        <f t="shared" si="0"/>
        <v>47.2</v>
      </c>
      <c r="AJ54" s="50">
        <f t="shared" si="1"/>
        <v>115</v>
      </c>
      <c r="AK54" s="50">
        <f t="shared" si="2"/>
        <v>1</v>
      </c>
      <c r="AL54" s="50" t="str">
        <f t="shared" si="3"/>
        <v>Pass</v>
      </c>
    </row>
    <row r="55" spans="1:38">
      <c r="A55" s="37">
        <v>12198282</v>
      </c>
      <c r="B55" s="38" t="s">
        <v>99</v>
      </c>
      <c r="C55" s="39" t="s">
        <v>46</v>
      </c>
      <c r="D55" s="39" t="s">
        <v>84</v>
      </c>
      <c r="E55" s="108"/>
      <c r="F55" s="40">
        <v>74</v>
      </c>
      <c r="G55" s="40" t="s">
        <v>12</v>
      </c>
      <c r="H55" s="110">
        <v>81</v>
      </c>
      <c r="I55" s="110" t="s">
        <v>10</v>
      </c>
      <c r="J55" s="40">
        <v>63</v>
      </c>
      <c r="K55" s="40" t="s">
        <v>12</v>
      </c>
      <c r="L55" s="40"/>
      <c r="M55" s="40"/>
      <c r="N55" s="40">
        <v>68</v>
      </c>
      <c r="O55" s="40" t="s">
        <v>12</v>
      </c>
      <c r="P55" s="40">
        <v>87</v>
      </c>
      <c r="Q55" s="40" t="s">
        <v>9</v>
      </c>
      <c r="R55" s="40">
        <v>75</v>
      </c>
      <c r="S55" s="40" t="s">
        <v>6</v>
      </c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6">
        <f>SUM(F55+H55)+SUM(LARGE(J55:S55,{1,2,3}))</f>
        <v>385</v>
      </c>
      <c r="AI55" s="40">
        <f t="shared" si="0"/>
        <v>77</v>
      </c>
      <c r="AJ55" s="50">
        <f t="shared" si="1"/>
        <v>44</v>
      </c>
      <c r="AK55" s="50">
        <f t="shared" si="2"/>
        <v>0</v>
      </c>
      <c r="AL55" s="50" t="str">
        <f t="shared" si="3"/>
        <v>Pass</v>
      </c>
    </row>
    <row r="56" spans="1:38">
      <c r="A56" s="37">
        <v>12198283</v>
      </c>
      <c r="B56" s="38" t="s">
        <v>100</v>
      </c>
      <c r="C56" s="39" t="s">
        <v>46</v>
      </c>
      <c r="D56" s="39" t="s">
        <v>84</v>
      </c>
      <c r="E56" s="108"/>
      <c r="F56" s="40">
        <v>47</v>
      </c>
      <c r="G56" s="40" t="s">
        <v>6</v>
      </c>
      <c r="H56" s="110">
        <v>58</v>
      </c>
      <c r="I56" s="110" t="s">
        <v>6</v>
      </c>
      <c r="J56" s="40"/>
      <c r="K56" s="40"/>
      <c r="L56" s="40">
        <v>33</v>
      </c>
      <c r="M56" s="40" t="s">
        <v>7</v>
      </c>
      <c r="N56" s="40">
        <v>38</v>
      </c>
      <c r="O56" s="40" t="s">
        <v>7</v>
      </c>
      <c r="P56" s="40">
        <v>50</v>
      </c>
      <c r="Q56" s="40" t="s">
        <v>6</v>
      </c>
      <c r="R56" s="40">
        <v>65</v>
      </c>
      <c r="S56" s="40" t="s">
        <v>7</v>
      </c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6">
        <f>SUM(F56+H56)+SUM(LARGE(J56:S56,{1,2,3}))</f>
        <v>258</v>
      </c>
      <c r="AI56" s="40">
        <f t="shared" si="0"/>
        <v>51.6</v>
      </c>
      <c r="AJ56" s="50">
        <f t="shared" si="1"/>
        <v>110</v>
      </c>
      <c r="AK56" s="50">
        <f t="shared" si="2"/>
        <v>0</v>
      </c>
      <c r="AL56" s="50" t="str">
        <f t="shared" si="3"/>
        <v>Pass</v>
      </c>
    </row>
    <row r="57" spans="1:38">
      <c r="A57" s="37">
        <v>12198284</v>
      </c>
      <c r="B57" s="38" t="s">
        <v>101</v>
      </c>
      <c r="C57" s="39" t="s">
        <v>46</v>
      </c>
      <c r="D57" s="39" t="s">
        <v>84</v>
      </c>
      <c r="E57" s="108"/>
      <c r="F57" s="40">
        <v>56</v>
      </c>
      <c r="G57" s="40" t="s">
        <v>6</v>
      </c>
      <c r="H57" s="110">
        <v>78</v>
      </c>
      <c r="I57" s="110" t="s">
        <v>12</v>
      </c>
      <c r="J57" s="40"/>
      <c r="K57" s="40"/>
      <c r="L57" s="40">
        <v>49</v>
      </c>
      <c r="M57" s="40" t="s">
        <v>12</v>
      </c>
      <c r="N57" s="40">
        <v>45</v>
      </c>
      <c r="O57" s="40" t="s">
        <v>8</v>
      </c>
      <c r="P57" s="40">
        <v>58</v>
      </c>
      <c r="Q57" s="40" t="s">
        <v>8</v>
      </c>
      <c r="R57" s="40">
        <v>68</v>
      </c>
      <c r="S57" s="40" t="s">
        <v>7</v>
      </c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6">
        <f>SUM(F57+H57)+SUM(LARGE(J57:S57,{1,2,3}))</f>
        <v>309</v>
      </c>
      <c r="AI57" s="40">
        <f t="shared" si="0"/>
        <v>61.8</v>
      </c>
      <c r="AJ57" s="50">
        <f t="shared" si="1"/>
        <v>80</v>
      </c>
      <c r="AK57" s="50">
        <f t="shared" si="2"/>
        <v>0</v>
      </c>
      <c r="AL57" s="50" t="str">
        <f t="shared" si="3"/>
        <v>Pass</v>
      </c>
    </row>
    <row r="58" spans="1:38">
      <c r="A58" s="37">
        <v>12198285</v>
      </c>
      <c r="B58" s="38" t="s">
        <v>102</v>
      </c>
      <c r="C58" s="39" t="s">
        <v>50</v>
      </c>
      <c r="D58" s="39" t="s">
        <v>84</v>
      </c>
      <c r="E58" s="108"/>
      <c r="F58" s="40">
        <v>81</v>
      </c>
      <c r="G58" s="40" t="s">
        <v>10</v>
      </c>
      <c r="H58" s="110">
        <v>90</v>
      </c>
      <c r="I58" s="110" t="s">
        <v>13</v>
      </c>
      <c r="J58" s="40">
        <v>38</v>
      </c>
      <c r="K58" s="40" t="s">
        <v>7</v>
      </c>
      <c r="L58" s="40"/>
      <c r="M58" s="40"/>
      <c r="N58" s="40">
        <v>50</v>
      </c>
      <c r="O58" s="40" t="s">
        <v>8</v>
      </c>
      <c r="P58" s="40">
        <v>64</v>
      </c>
      <c r="Q58" s="40" t="s">
        <v>11</v>
      </c>
      <c r="R58" s="40">
        <v>86</v>
      </c>
      <c r="S58" s="40" t="s">
        <v>11</v>
      </c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6">
        <f>SUM(F58+H58)+SUM(LARGE(J58:S58,{1,2,3}))</f>
        <v>371</v>
      </c>
      <c r="AI58" s="40">
        <f t="shared" si="0"/>
        <v>74.2</v>
      </c>
      <c r="AJ58" s="50">
        <f t="shared" si="1"/>
        <v>54</v>
      </c>
      <c r="AK58" s="50">
        <f t="shared" si="2"/>
        <v>0</v>
      </c>
      <c r="AL58" s="50" t="str">
        <f t="shared" si="3"/>
        <v>Pass</v>
      </c>
    </row>
    <row r="59" spans="1:38">
      <c r="A59" s="37">
        <v>12198286</v>
      </c>
      <c r="B59" s="38" t="s">
        <v>103</v>
      </c>
      <c r="C59" s="39" t="s">
        <v>46</v>
      </c>
      <c r="D59" s="39" t="s">
        <v>84</v>
      </c>
      <c r="E59" s="108"/>
      <c r="F59" s="40">
        <v>73</v>
      </c>
      <c r="G59" s="40" t="s">
        <v>12</v>
      </c>
      <c r="H59" s="110">
        <v>71</v>
      </c>
      <c r="I59" s="110" t="s">
        <v>11</v>
      </c>
      <c r="J59" s="40">
        <v>35</v>
      </c>
      <c r="K59" s="40" t="s">
        <v>7</v>
      </c>
      <c r="L59" s="40"/>
      <c r="M59" s="40"/>
      <c r="N59" s="40">
        <v>53</v>
      </c>
      <c r="O59" s="40" t="s">
        <v>11</v>
      </c>
      <c r="P59" s="40">
        <v>78</v>
      </c>
      <c r="Q59" s="40" t="s">
        <v>12</v>
      </c>
      <c r="R59" s="40">
        <v>72</v>
      </c>
      <c r="S59" s="40" t="s">
        <v>6</v>
      </c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6">
        <f>SUM(F59+H59)+SUM(LARGE(J59:S59,{1,2,3}))</f>
        <v>347</v>
      </c>
      <c r="AI59" s="40">
        <f t="shared" si="0"/>
        <v>69.400000000000006</v>
      </c>
      <c r="AJ59" s="50">
        <f t="shared" si="1"/>
        <v>66</v>
      </c>
      <c r="AK59" s="50">
        <f t="shared" si="2"/>
        <v>0</v>
      </c>
      <c r="AL59" s="50" t="str">
        <f t="shared" si="3"/>
        <v>Pass</v>
      </c>
    </row>
    <row r="60" spans="1:38">
      <c r="A60" s="37">
        <v>12198287</v>
      </c>
      <c r="B60" s="38" t="s">
        <v>104</v>
      </c>
      <c r="C60" s="39" t="s">
        <v>46</v>
      </c>
      <c r="D60" s="39" t="s">
        <v>84</v>
      </c>
      <c r="E60" s="108"/>
      <c r="F60" s="40">
        <v>68</v>
      </c>
      <c r="G60" s="40" t="s">
        <v>11</v>
      </c>
      <c r="H60" s="110">
        <v>85</v>
      </c>
      <c r="I60" s="110" t="s">
        <v>9</v>
      </c>
      <c r="J60" s="40">
        <v>38</v>
      </c>
      <c r="K60" s="40" t="s">
        <v>7</v>
      </c>
      <c r="L60" s="40"/>
      <c r="M60" s="40"/>
      <c r="N60" s="40">
        <v>73</v>
      </c>
      <c r="O60" s="40" t="s">
        <v>10</v>
      </c>
      <c r="P60" s="40">
        <v>76</v>
      </c>
      <c r="Q60" s="40" t="s">
        <v>12</v>
      </c>
      <c r="R60" s="40">
        <v>80</v>
      </c>
      <c r="S60" s="40" t="s">
        <v>8</v>
      </c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6">
        <f>SUM(F60+H60)+SUM(LARGE(J60:S60,{1,2,3}))</f>
        <v>382</v>
      </c>
      <c r="AI60" s="40">
        <f t="shared" si="0"/>
        <v>76.400000000000006</v>
      </c>
      <c r="AJ60" s="50">
        <f t="shared" si="1"/>
        <v>46</v>
      </c>
      <c r="AK60" s="50">
        <f t="shared" si="2"/>
        <v>0</v>
      </c>
      <c r="AL60" s="50" t="str">
        <f t="shared" si="3"/>
        <v>Pass</v>
      </c>
    </row>
    <row r="61" spans="1:38">
      <c r="A61" s="37">
        <v>12198288</v>
      </c>
      <c r="B61" s="38" t="s">
        <v>105</v>
      </c>
      <c r="C61" s="39" t="s">
        <v>50</v>
      </c>
      <c r="D61" s="39" t="s">
        <v>84</v>
      </c>
      <c r="E61" s="108"/>
      <c r="F61" s="40">
        <v>62</v>
      </c>
      <c r="G61" s="40" t="s">
        <v>8</v>
      </c>
      <c r="H61" s="110">
        <v>80</v>
      </c>
      <c r="I61" s="110" t="s">
        <v>10</v>
      </c>
      <c r="J61" s="40">
        <v>35</v>
      </c>
      <c r="K61" s="40" t="s">
        <v>7</v>
      </c>
      <c r="L61" s="40"/>
      <c r="M61" s="40"/>
      <c r="N61" s="40">
        <v>56</v>
      </c>
      <c r="O61" s="40" t="s">
        <v>11</v>
      </c>
      <c r="P61" s="40">
        <v>67</v>
      </c>
      <c r="Q61" s="40" t="s">
        <v>11</v>
      </c>
      <c r="R61" s="40">
        <v>81</v>
      </c>
      <c r="S61" s="40" t="s">
        <v>8</v>
      </c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6">
        <f>SUM(F61+H61)+SUM(LARGE(J61:S61,{1,2,3}))</f>
        <v>346</v>
      </c>
      <c r="AI61" s="40">
        <f t="shared" si="0"/>
        <v>69.2</v>
      </c>
      <c r="AJ61" s="50">
        <f t="shared" si="1"/>
        <v>67</v>
      </c>
      <c r="AK61" s="50">
        <f t="shared" si="2"/>
        <v>0</v>
      </c>
      <c r="AL61" s="50" t="str">
        <f t="shared" si="3"/>
        <v>Pass</v>
      </c>
    </row>
    <row r="62" spans="1:38">
      <c r="A62" s="37">
        <v>12198289</v>
      </c>
      <c r="B62" s="38" t="s">
        <v>106</v>
      </c>
      <c r="C62" s="39" t="s">
        <v>46</v>
      </c>
      <c r="D62" s="39" t="s">
        <v>84</v>
      </c>
      <c r="E62" s="108"/>
      <c r="F62" s="40">
        <v>82</v>
      </c>
      <c r="G62" s="40" t="s">
        <v>10</v>
      </c>
      <c r="H62" s="110">
        <v>89</v>
      </c>
      <c r="I62" s="110" t="s">
        <v>13</v>
      </c>
      <c r="J62" s="40">
        <v>49</v>
      </c>
      <c r="K62" s="40" t="s">
        <v>8</v>
      </c>
      <c r="L62" s="40"/>
      <c r="M62" s="40"/>
      <c r="N62" s="40">
        <v>75</v>
      </c>
      <c r="O62" s="40" t="s">
        <v>10</v>
      </c>
      <c r="P62" s="40">
        <v>83</v>
      </c>
      <c r="Q62" s="40" t="s">
        <v>10</v>
      </c>
      <c r="R62" s="40">
        <v>86</v>
      </c>
      <c r="S62" s="40" t="s">
        <v>11</v>
      </c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6">
        <f>SUM(F62+H62)+SUM(LARGE(J62:S62,{1,2,3}))</f>
        <v>415</v>
      </c>
      <c r="AI62" s="40">
        <f t="shared" si="0"/>
        <v>83</v>
      </c>
      <c r="AJ62" s="50">
        <f t="shared" si="1"/>
        <v>27</v>
      </c>
      <c r="AK62" s="50">
        <f t="shared" si="2"/>
        <v>0</v>
      </c>
      <c r="AL62" s="50" t="str">
        <f t="shared" si="3"/>
        <v>Pass</v>
      </c>
    </row>
    <row r="63" spans="1:38">
      <c r="A63" s="37">
        <v>12198290</v>
      </c>
      <c r="B63" s="38" t="s">
        <v>107</v>
      </c>
      <c r="C63" s="39" t="s">
        <v>50</v>
      </c>
      <c r="D63" s="39" t="s">
        <v>84</v>
      </c>
      <c r="E63" s="108"/>
      <c r="F63" s="40">
        <v>77</v>
      </c>
      <c r="G63" s="40" t="s">
        <v>12</v>
      </c>
      <c r="H63" s="110">
        <v>77</v>
      </c>
      <c r="I63" s="110" t="s">
        <v>12</v>
      </c>
      <c r="J63" s="40"/>
      <c r="K63" s="40"/>
      <c r="L63" s="40">
        <v>46</v>
      </c>
      <c r="M63" s="40" t="s">
        <v>11</v>
      </c>
      <c r="N63" s="40">
        <v>56</v>
      </c>
      <c r="O63" s="40" t="s">
        <v>11</v>
      </c>
      <c r="P63" s="40">
        <v>60</v>
      </c>
      <c r="Q63" s="40" t="s">
        <v>8</v>
      </c>
      <c r="R63" s="40">
        <v>70</v>
      </c>
      <c r="S63" s="40" t="s">
        <v>6</v>
      </c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6">
        <f>SUM(F63+H63)+SUM(LARGE(J63:S63,{1,2,3}))</f>
        <v>340</v>
      </c>
      <c r="AI63" s="40">
        <f t="shared" si="0"/>
        <v>68</v>
      </c>
      <c r="AJ63" s="50">
        <f t="shared" si="1"/>
        <v>71</v>
      </c>
      <c r="AK63" s="50">
        <f t="shared" si="2"/>
        <v>0</v>
      </c>
      <c r="AL63" s="50" t="str">
        <f t="shared" si="3"/>
        <v>Pass</v>
      </c>
    </row>
    <row r="64" spans="1:38">
      <c r="A64" s="37">
        <v>12198291</v>
      </c>
      <c r="B64" s="38" t="s">
        <v>108</v>
      </c>
      <c r="C64" s="39" t="s">
        <v>46</v>
      </c>
      <c r="D64" s="39" t="s">
        <v>84</v>
      </c>
      <c r="E64" s="108"/>
      <c r="F64" s="40">
        <v>88</v>
      </c>
      <c r="G64" s="40" t="s">
        <v>9</v>
      </c>
      <c r="H64" s="110">
        <v>90</v>
      </c>
      <c r="I64" s="110" t="s">
        <v>13</v>
      </c>
      <c r="J64" s="40">
        <v>65</v>
      </c>
      <c r="K64" s="40" t="s">
        <v>12</v>
      </c>
      <c r="L64" s="40"/>
      <c r="M64" s="40"/>
      <c r="N64" s="40">
        <v>84</v>
      </c>
      <c r="O64" s="40" t="s">
        <v>9</v>
      </c>
      <c r="P64" s="40">
        <v>81</v>
      </c>
      <c r="Q64" s="40" t="s">
        <v>10</v>
      </c>
      <c r="R64" s="40">
        <v>81</v>
      </c>
      <c r="S64" s="40" t="s">
        <v>8</v>
      </c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6">
        <f>SUM(F64+H64)+SUM(LARGE(J64:S64,{1,2,3}))</f>
        <v>424</v>
      </c>
      <c r="AI64" s="40">
        <f t="shared" si="0"/>
        <v>84.8</v>
      </c>
      <c r="AJ64" s="50">
        <f t="shared" si="1"/>
        <v>22</v>
      </c>
      <c r="AK64" s="50">
        <f t="shared" si="2"/>
        <v>0</v>
      </c>
      <c r="AL64" s="50" t="str">
        <f t="shared" si="3"/>
        <v>Pass</v>
      </c>
    </row>
    <row r="65" spans="1:38">
      <c r="A65" s="37">
        <v>12198292</v>
      </c>
      <c r="B65" s="38" t="s">
        <v>109</v>
      </c>
      <c r="C65" s="39" t="s">
        <v>46</v>
      </c>
      <c r="D65" s="39" t="s">
        <v>84</v>
      </c>
      <c r="E65" s="108"/>
      <c r="F65" s="40">
        <v>61</v>
      </c>
      <c r="G65" s="40" t="s">
        <v>8</v>
      </c>
      <c r="H65" s="110">
        <v>81</v>
      </c>
      <c r="I65" s="110" t="s">
        <v>10</v>
      </c>
      <c r="J65" s="40">
        <v>27</v>
      </c>
      <c r="K65" s="40" t="s">
        <v>14</v>
      </c>
      <c r="L65" s="40"/>
      <c r="M65" s="40"/>
      <c r="N65" s="40">
        <v>59</v>
      </c>
      <c r="O65" s="40" t="s">
        <v>11</v>
      </c>
      <c r="P65" s="40">
        <v>62</v>
      </c>
      <c r="Q65" s="40" t="s">
        <v>8</v>
      </c>
      <c r="R65" s="40">
        <v>79</v>
      </c>
      <c r="S65" s="40" t="s">
        <v>8</v>
      </c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6">
        <f>SUM(F65+H65)+SUM(LARGE(J65:S65,{1,2,3}))</f>
        <v>342</v>
      </c>
      <c r="AI65" s="40">
        <f t="shared" si="0"/>
        <v>68.400000000000006</v>
      </c>
      <c r="AJ65" s="50">
        <f t="shared" si="1"/>
        <v>69</v>
      </c>
      <c r="AK65" s="50">
        <f t="shared" si="2"/>
        <v>1</v>
      </c>
      <c r="AL65" s="50" t="str">
        <f t="shared" si="3"/>
        <v>Pass</v>
      </c>
    </row>
    <row r="66" spans="1:38">
      <c r="A66" s="37">
        <v>12198293</v>
      </c>
      <c r="B66" s="38" t="s">
        <v>110</v>
      </c>
      <c r="C66" s="39" t="s">
        <v>46</v>
      </c>
      <c r="D66" s="39" t="s">
        <v>84</v>
      </c>
      <c r="E66" s="108"/>
      <c r="F66" s="40">
        <v>80</v>
      </c>
      <c r="G66" s="40" t="s">
        <v>10</v>
      </c>
      <c r="H66" s="110">
        <v>92</v>
      </c>
      <c r="I66" s="110" t="s">
        <v>13</v>
      </c>
      <c r="J66" s="40">
        <v>59</v>
      </c>
      <c r="K66" s="40" t="s">
        <v>11</v>
      </c>
      <c r="L66" s="40"/>
      <c r="M66" s="40"/>
      <c r="N66" s="40">
        <v>72</v>
      </c>
      <c r="O66" s="40" t="s">
        <v>10</v>
      </c>
      <c r="P66" s="40">
        <v>72</v>
      </c>
      <c r="Q66" s="40" t="s">
        <v>12</v>
      </c>
      <c r="R66" s="40">
        <v>89</v>
      </c>
      <c r="S66" s="40" t="s">
        <v>12</v>
      </c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6">
        <f>SUM(F66+H66)+SUM(LARGE(J66:S66,{1,2,3}))</f>
        <v>405</v>
      </c>
      <c r="AI66" s="40">
        <f t="shared" si="0"/>
        <v>81</v>
      </c>
      <c r="AJ66" s="50">
        <f t="shared" si="1"/>
        <v>31</v>
      </c>
      <c r="AK66" s="50">
        <f t="shared" si="2"/>
        <v>0</v>
      </c>
      <c r="AL66" s="50" t="str">
        <f t="shared" si="3"/>
        <v>Pass</v>
      </c>
    </row>
    <row r="67" spans="1:38">
      <c r="A67" s="37">
        <v>12198294</v>
      </c>
      <c r="B67" s="38" t="s">
        <v>111</v>
      </c>
      <c r="C67" s="39" t="s">
        <v>46</v>
      </c>
      <c r="D67" s="39" t="s">
        <v>84</v>
      </c>
      <c r="E67" s="108"/>
      <c r="F67" s="40">
        <v>83</v>
      </c>
      <c r="G67" s="40" t="s">
        <v>10</v>
      </c>
      <c r="H67" s="110">
        <v>89</v>
      </c>
      <c r="I67" s="110" t="s">
        <v>13</v>
      </c>
      <c r="J67" s="40">
        <v>51</v>
      </c>
      <c r="K67" s="40" t="s">
        <v>8</v>
      </c>
      <c r="L67" s="40"/>
      <c r="M67" s="40"/>
      <c r="N67" s="40">
        <v>58</v>
      </c>
      <c r="O67" s="40" t="s">
        <v>11</v>
      </c>
      <c r="P67" s="40">
        <v>75</v>
      </c>
      <c r="Q67" s="40" t="s">
        <v>12</v>
      </c>
      <c r="R67" s="40">
        <v>88</v>
      </c>
      <c r="S67" s="40" t="s">
        <v>12</v>
      </c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6">
        <f>SUM(F67+H67)+SUM(LARGE(J67:S67,{1,2,3}))</f>
        <v>393</v>
      </c>
      <c r="AI67" s="40">
        <f t="shared" si="0"/>
        <v>78.599999999999994</v>
      </c>
      <c r="AJ67" s="50">
        <f t="shared" si="1"/>
        <v>36</v>
      </c>
      <c r="AK67" s="50">
        <f t="shared" si="2"/>
        <v>0</v>
      </c>
      <c r="AL67" s="50" t="str">
        <f t="shared" si="3"/>
        <v>Pass</v>
      </c>
    </row>
    <row r="68" spans="1:38">
      <c r="A68" s="37">
        <v>12198295</v>
      </c>
      <c r="B68" s="38" t="s">
        <v>112</v>
      </c>
      <c r="C68" s="39" t="s">
        <v>46</v>
      </c>
      <c r="D68" s="39" t="s">
        <v>84</v>
      </c>
      <c r="E68" s="108"/>
      <c r="F68" s="40">
        <v>63</v>
      </c>
      <c r="G68" s="40" t="s">
        <v>8</v>
      </c>
      <c r="H68" s="110">
        <v>85</v>
      </c>
      <c r="I68" s="110" t="s">
        <v>9</v>
      </c>
      <c r="J68" s="40">
        <v>33</v>
      </c>
      <c r="K68" s="40" t="s">
        <v>7</v>
      </c>
      <c r="L68" s="40"/>
      <c r="M68" s="40"/>
      <c r="N68" s="40">
        <v>50</v>
      </c>
      <c r="O68" s="40" t="s">
        <v>8</v>
      </c>
      <c r="P68" s="40">
        <v>64</v>
      </c>
      <c r="Q68" s="40" t="s">
        <v>11</v>
      </c>
      <c r="R68" s="40">
        <v>71</v>
      </c>
      <c r="S68" s="40" t="s">
        <v>6</v>
      </c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6">
        <f>SUM(F68+H68)+SUM(LARGE(J68:S68,{1,2,3}))</f>
        <v>333</v>
      </c>
      <c r="AI68" s="40">
        <f t="shared" si="0"/>
        <v>66.599999999999994</v>
      </c>
      <c r="AJ68" s="50">
        <f t="shared" si="1"/>
        <v>74</v>
      </c>
      <c r="AK68" s="50">
        <f t="shared" si="2"/>
        <v>0</v>
      </c>
      <c r="AL68" s="50" t="str">
        <f t="shared" si="3"/>
        <v>Pass</v>
      </c>
    </row>
    <row r="69" spans="1:38">
      <c r="A69" s="37">
        <v>12198296</v>
      </c>
      <c r="B69" s="38" t="s">
        <v>113</v>
      </c>
      <c r="C69" s="39" t="s">
        <v>46</v>
      </c>
      <c r="D69" s="39" t="s">
        <v>84</v>
      </c>
      <c r="E69" s="108"/>
      <c r="F69" s="40">
        <v>81</v>
      </c>
      <c r="G69" s="40" t="s">
        <v>10</v>
      </c>
      <c r="H69" s="110">
        <v>86</v>
      </c>
      <c r="I69" s="110" t="s">
        <v>9</v>
      </c>
      <c r="J69" s="40">
        <v>60</v>
      </c>
      <c r="K69" s="40" t="s">
        <v>12</v>
      </c>
      <c r="L69" s="40"/>
      <c r="M69" s="40"/>
      <c r="N69" s="40">
        <v>69</v>
      </c>
      <c r="O69" s="40" t="s">
        <v>10</v>
      </c>
      <c r="P69" s="40">
        <v>67</v>
      </c>
      <c r="Q69" s="40" t="s">
        <v>11</v>
      </c>
      <c r="R69" s="40">
        <v>79</v>
      </c>
      <c r="S69" s="40" t="s">
        <v>8</v>
      </c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6">
        <f>SUM(F69+H69)+SUM(LARGE(J69:S69,{1,2,3}))</f>
        <v>382</v>
      </c>
      <c r="AI69" s="40">
        <f t="shared" ref="AI69:AI120" si="4">AH69/5</f>
        <v>76.400000000000006</v>
      </c>
      <c r="AJ69" s="50">
        <f t="shared" ref="AJ69:AJ120" si="5">IF(AL69="Pass",RANK(AH69,$AH$4:$AH$180,0),"")</f>
        <v>46</v>
      </c>
      <c r="AK69" s="50">
        <f t="shared" ref="AK69:AK120" si="6">COUNTIF(F69:AG69,"E")</f>
        <v>0</v>
      </c>
      <c r="AL69" s="50" t="str">
        <f t="shared" ref="AL69:AL120" si="7">IF(AK69=3,"Essential Repeat",IF(AK69=2,"Comp","Pass"))</f>
        <v>Pass</v>
      </c>
    </row>
    <row r="70" spans="1:38">
      <c r="A70" s="37">
        <v>12198297</v>
      </c>
      <c r="B70" s="38" t="s">
        <v>114</v>
      </c>
      <c r="C70" s="39" t="s">
        <v>50</v>
      </c>
      <c r="D70" s="39" t="s">
        <v>84</v>
      </c>
      <c r="E70" s="108"/>
      <c r="F70" s="40">
        <v>61</v>
      </c>
      <c r="G70" s="40" t="s">
        <v>8</v>
      </c>
      <c r="H70" s="110">
        <v>81</v>
      </c>
      <c r="I70" s="110" t="s">
        <v>10</v>
      </c>
      <c r="J70" s="40"/>
      <c r="K70" s="40"/>
      <c r="L70" s="40">
        <v>46</v>
      </c>
      <c r="M70" s="40" t="s">
        <v>11</v>
      </c>
      <c r="N70" s="40">
        <v>54</v>
      </c>
      <c r="O70" s="40" t="s">
        <v>11</v>
      </c>
      <c r="P70" s="40">
        <v>68</v>
      </c>
      <c r="Q70" s="40" t="s">
        <v>11</v>
      </c>
      <c r="R70" s="40">
        <v>85</v>
      </c>
      <c r="S70" s="40" t="s">
        <v>11</v>
      </c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6">
        <f>SUM(F70+H70)+SUM(LARGE(J70:S70,{1,2,3}))</f>
        <v>349</v>
      </c>
      <c r="AI70" s="40">
        <f t="shared" si="4"/>
        <v>69.8</v>
      </c>
      <c r="AJ70" s="50">
        <f t="shared" si="5"/>
        <v>63</v>
      </c>
      <c r="AK70" s="50">
        <f t="shared" si="6"/>
        <v>0</v>
      </c>
      <c r="AL70" s="50" t="str">
        <f t="shared" si="7"/>
        <v>Pass</v>
      </c>
    </row>
    <row r="71" spans="1:38">
      <c r="A71" s="37">
        <v>12198298</v>
      </c>
      <c r="B71" s="38" t="s">
        <v>115</v>
      </c>
      <c r="C71" s="39" t="s">
        <v>46</v>
      </c>
      <c r="D71" s="39" t="s">
        <v>84</v>
      </c>
      <c r="E71" s="108"/>
      <c r="F71" s="40">
        <v>80</v>
      </c>
      <c r="G71" s="40" t="s">
        <v>10</v>
      </c>
      <c r="H71" s="110">
        <v>88</v>
      </c>
      <c r="I71" s="110" t="s">
        <v>9</v>
      </c>
      <c r="J71" s="40"/>
      <c r="K71" s="40"/>
      <c r="L71" s="40">
        <v>60</v>
      </c>
      <c r="M71" s="40" t="s">
        <v>9</v>
      </c>
      <c r="N71" s="40">
        <v>68</v>
      </c>
      <c r="O71" s="40" t="s">
        <v>12</v>
      </c>
      <c r="P71" s="40">
        <v>78</v>
      </c>
      <c r="Q71" s="40" t="s">
        <v>12</v>
      </c>
      <c r="R71" s="40">
        <v>87</v>
      </c>
      <c r="S71" s="40" t="s">
        <v>11</v>
      </c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6">
        <f>SUM(F71+H71)+SUM(LARGE(J71:S71,{1,2,3}))</f>
        <v>401</v>
      </c>
      <c r="AI71" s="40">
        <f t="shared" si="4"/>
        <v>80.2</v>
      </c>
      <c r="AJ71" s="50">
        <f t="shared" si="5"/>
        <v>32</v>
      </c>
      <c r="AK71" s="50">
        <f t="shared" si="6"/>
        <v>0</v>
      </c>
      <c r="AL71" s="50" t="str">
        <f t="shared" si="7"/>
        <v>Pass</v>
      </c>
    </row>
    <row r="72" spans="1:38">
      <c r="A72" s="37">
        <v>12198299</v>
      </c>
      <c r="B72" s="38" t="s">
        <v>116</v>
      </c>
      <c r="C72" s="39" t="s">
        <v>50</v>
      </c>
      <c r="D72" s="39" t="s">
        <v>84</v>
      </c>
      <c r="E72" s="108"/>
      <c r="F72" s="40">
        <v>64</v>
      </c>
      <c r="G72" s="40" t="s">
        <v>8</v>
      </c>
      <c r="H72" s="110">
        <v>80</v>
      </c>
      <c r="I72" s="110" t="s">
        <v>10</v>
      </c>
      <c r="J72" s="40"/>
      <c r="K72" s="40"/>
      <c r="L72" s="40">
        <v>35</v>
      </c>
      <c r="M72" s="40" t="s">
        <v>7</v>
      </c>
      <c r="N72" s="40">
        <v>48</v>
      </c>
      <c r="O72" s="40" t="s">
        <v>8</v>
      </c>
      <c r="P72" s="40">
        <v>47</v>
      </c>
      <c r="Q72" s="40" t="s">
        <v>7</v>
      </c>
      <c r="R72" s="40">
        <v>64</v>
      </c>
      <c r="S72" s="40" t="s">
        <v>7</v>
      </c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6">
        <f>SUM(F72+H72)+SUM(LARGE(J72:S72,{1,2,3}))</f>
        <v>303</v>
      </c>
      <c r="AI72" s="40">
        <f t="shared" si="4"/>
        <v>60.6</v>
      </c>
      <c r="AJ72" s="50">
        <f t="shared" si="5"/>
        <v>84</v>
      </c>
      <c r="AK72" s="50">
        <f t="shared" si="6"/>
        <v>0</v>
      </c>
      <c r="AL72" s="50" t="str">
        <f t="shared" si="7"/>
        <v>Pass</v>
      </c>
    </row>
    <row r="73" spans="1:38">
      <c r="A73" s="37">
        <v>12198300</v>
      </c>
      <c r="B73" s="38" t="s">
        <v>117</v>
      </c>
      <c r="C73" s="39" t="s">
        <v>50</v>
      </c>
      <c r="D73" s="39" t="s">
        <v>84</v>
      </c>
      <c r="E73" s="108"/>
      <c r="F73" s="40">
        <v>93</v>
      </c>
      <c r="G73" s="40" t="s">
        <v>13</v>
      </c>
      <c r="H73" s="110">
        <v>93</v>
      </c>
      <c r="I73" s="110" t="s">
        <v>13</v>
      </c>
      <c r="J73" s="40">
        <v>81</v>
      </c>
      <c r="K73" s="40" t="s">
        <v>9</v>
      </c>
      <c r="L73" s="40"/>
      <c r="M73" s="40"/>
      <c r="N73" s="40">
        <v>81</v>
      </c>
      <c r="O73" s="40" t="s">
        <v>9</v>
      </c>
      <c r="P73" s="40">
        <v>88</v>
      </c>
      <c r="Q73" s="40" t="s">
        <v>9</v>
      </c>
      <c r="R73" s="40">
        <v>91</v>
      </c>
      <c r="S73" s="40" t="s">
        <v>12</v>
      </c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6">
        <f>SUM(F73+H73)+SUM(LARGE(J73:S73,{1,2,3}))</f>
        <v>446</v>
      </c>
      <c r="AI73" s="40">
        <f t="shared" si="4"/>
        <v>89.2</v>
      </c>
      <c r="AJ73" s="50">
        <f t="shared" si="5"/>
        <v>14</v>
      </c>
      <c r="AK73" s="50">
        <f t="shared" si="6"/>
        <v>0</v>
      </c>
      <c r="AL73" s="50" t="str">
        <f t="shared" si="7"/>
        <v>Pass</v>
      </c>
    </row>
    <row r="74" spans="1:38">
      <c r="A74" s="37">
        <v>12198301</v>
      </c>
      <c r="B74" s="38" t="s">
        <v>118</v>
      </c>
      <c r="C74" s="39" t="s">
        <v>50</v>
      </c>
      <c r="D74" s="39" t="s">
        <v>84</v>
      </c>
      <c r="E74" s="108"/>
      <c r="F74" s="40">
        <v>79</v>
      </c>
      <c r="G74" s="40" t="s">
        <v>10</v>
      </c>
      <c r="H74" s="110">
        <v>89</v>
      </c>
      <c r="I74" s="110" t="s">
        <v>13</v>
      </c>
      <c r="J74" s="40"/>
      <c r="K74" s="40"/>
      <c r="L74" s="40">
        <v>48</v>
      </c>
      <c r="M74" s="40" t="s">
        <v>12</v>
      </c>
      <c r="N74" s="40">
        <v>59</v>
      </c>
      <c r="O74" s="40" t="s">
        <v>11</v>
      </c>
      <c r="P74" s="40">
        <v>75</v>
      </c>
      <c r="Q74" s="40" t="s">
        <v>12</v>
      </c>
      <c r="R74" s="40">
        <v>76</v>
      </c>
      <c r="S74" s="40" t="s">
        <v>6</v>
      </c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6">
        <f>SUM(F74+H74)+SUM(LARGE(J74:S74,{1,2,3}))</f>
        <v>378</v>
      </c>
      <c r="AI74" s="40">
        <f t="shared" si="4"/>
        <v>75.599999999999994</v>
      </c>
      <c r="AJ74" s="50">
        <f t="shared" si="5"/>
        <v>49</v>
      </c>
      <c r="AK74" s="50">
        <f t="shared" si="6"/>
        <v>0</v>
      </c>
      <c r="AL74" s="50" t="str">
        <f t="shared" si="7"/>
        <v>Pass</v>
      </c>
    </row>
    <row r="75" spans="1:38">
      <c r="A75" s="37">
        <v>12198302</v>
      </c>
      <c r="B75" s="38" t="s">
        <v>119</v>
      </c>
      <c r="C75" s="39" t="s">
        <v>46</v>
      </c>
      <c r="D75" s="39" t="s">
        <v>84</v>
      </c>
      <c r="E75" s="108"/>
      <c r="F75" s="40">
        <v>71</v>
      </c>
      <c r="G75" s="40" t="s">
        <v>11</v>
      </c>
      <c r="H75" s="110">
        <v>89</v>
      </c>
      <c r="I75" s="110" t="s">
        <v>13</v>
      </c>
      <c r="J75" s="40">
        <v>78</v>
      </c>
      <c r="K75" s="40" t="s">
        <v>10</v>
      </c>
      <c r="L75" s="40"/>
      <c r="M75" s="40"/>
      <c r="N75" s="40">
        <v>87</v>
      </c>
      <c r="O75" s="40" t="s">
        <v>9</v>
      </c>
      <c r="P75" s="40">
        <v>75</v>
      </c>
      <c r="Q75" s="40" t="s">
        <v>12</v>
      </c>
      <c r="R75" s="40">
        <v>85</v>
      </c>
      <c r="S75" s="40" t="s">
        <v>11</v>
      </c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6">
        <f>SUM(F75+H75)+SUM(LARGE(J75:S75,{1,2,3}))</f>
        <v>410</v>
      </c>
      <c r="AI75" s="40">
        <f t="shared" si="4"/>
        <v>82</v>
      </c>
      <c r="AJ75" s="50">
        <f t="shared" si="5"/>
        <v>29</v>
      </c>
      <c r="AK75" s="50">
        <f t="shared" si="6"/>
        <v>0</v>
      </c>
      <c r="AL75" s="50" t="str">
        <f t="shared" si="7"/>
        <v>Pass</v>
      </c>
    </row>
    <row r="76" spans="1:38">
      <c r="A76" s="37">
        <v>12198303</v>
      </c>
      <c r="B76" s="38" t="s">
        <v>120</v>
      </c>
      <c r="C76" s="39" t="s">
        <v>50</v>
      </c>
      <c r="D76" s="39" t="s">
        <v>84</v>
      </c>
      <c r="E76" s="108"/>
      <c r="F76" s="40">
        <v>74</v>
      </c>
      <c r="G76" s="40" t="s">
        <v>12</v>
      </c>
      <c r="H76" s="110">
        <v>90</v>
      </c>
      <c r="I76" s="110" t="s">
        <v>13</v>
      </c>
      <c r="J76" s="40"/>
      <c r="K76" s="40"/>
      <c r="L76" s="40">
        <v>66</v>
      </c>
      <c r="M76" s="40" t="s">
        <v>9</v>
      </c>
      <c r="N76" s="40">
        <v>77</v>
      </c>
      <c r="O76" s="40" t="s">
        <v>10</v>
      </c>
      <c r="P76" s="40">
        <v>77</v>
      </c>
      <c r="Q76" s="40" t="s">
        <v>12</v>
      </c>
      <c r="R76" s="40">
        <v>83</v>
      </c>
      <c r="S76" s="40" t="s">
        <v>11</v>
      </c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6">
        <f>SUM(F76+H76)+SUM(LARGE(J76:S76,{1,2,3}))</f>
        <v>401</v>
      </c>
      <c r="AI76" s="40">
        <f t="shared" si="4"/>
        <v>80.2</v>
      </c>
      <c r="AJ76" s="50">
        <f t="shared" si="5"/>
        <v>32</v>
      </c>
      <c r="AK76" s="50">
        <f t="shared" si="6"/>
        <v>0</v>
      </c>
      <c r="AL76" s="50" t="str">
        <f t="shared" si="7"/>
        <v>Pass</v>
      </c>
    </row>
    <row r="77" spans="1:38">
      <c r="A77" s="37">
        <v>12198304</v>
      </c>
      <c r="B77" s="38" t="s">
        <v>121</v>
      </c>
      <c r="C77" s="39" t="s">
        <v>46</v>
      </c>
      <c r="D77" s="39" t="s">
        <v>84</v>
      </c>
      <c r="E77" s="108"/>
      <c r="F77" s="40">
        <v>64</v>
      </c>
      <c r="G77" s="40" t="s">
        <v>8</v>
      </c>
      <c r="H77" s="110">
        <v>93</v>
      </c>
      <c r="I77" s="110" t="s">
        <v>13</v>
      </c>
      <c r="J77" s="40">
        <v>44</v>
      </c>
      <c r="K77" s="40" t="s">
        <v>6</v>
      </c>
      <c r="L77" s="40"/>
      <c r="M77" s="40"/>
      <c r="N77" s="40">
        <v>52</v>
      </c>
      <c r="O77" s="40" t="s">
        <v>11</v>
      </c>
      <c r="P77" s="40">
        <v>65</v>
      </c>
      <c r="Q77" s="40" t="s">
        <v>11</v>
      </c>
      <c r="R77" s="40">
        <v>87</v>
      </c>
      <c r="S77" s="40" t="s">
        <v>11</v>
      </c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6">
        <f>SUM(F77+H77)+SUM(LARGE(J77:S77,{1,2,3}))</f>
        <v>361</v>
      </c>
      <c r="AI77" s="40">
        <f t="shared" si="4"/>
        <v>72.2</v>
      </c>
      <c r="AJ77" s="50">
        <f t="shared" si="5"/>
        <v>57</v>
      </c>
      <c r="AK77" s="50">
        <f t="shared" si="6"/>
        <v>0</v>
      </c>
      <c r="AL77" s="50" t="str">
        <f t="shared" si="7"/>
        <v>Pass</v>
      </c>
    </row>
    <row r="78" spans="1:38">
      <c r="A78" s="12">
        <v>12198305</v>
      </c>
      <c r="B78" s="20" t="s">
        <v>122</v>
      </c>
      <c r="C78" s="48" t="s">
        <v>50</v>
      </c>
      <c r="D78" s="48" t="s">
        <v>123</v>
      </c>
      <c r="E78" s="109"/>
      <c r="F78" s="26">
        <v>80</v>
      </c>
      <c r="G78" s="26" t="s">
        <v>10</v>
      </c>
      <c r="H78" s="26">
        <v>89</v>
      </c>
      <c r="I78" s="26" t="s">
        <v>13</v>
      </c>
      <c r="J78" s="26">
        <v>46</v>
      </c>
      <c r="K78" s="26" t="s">
        <v>8</v>
      </c>
      <c r="L78" s="26"/>
      <c r="M78" s="26"/>
      <c r="N78" s="26">
        <v>95</v>
      </c>
      <c r="O78" s="26" t="s">
        <v>13</v>
      </c>
      <c r="P78" s="26">
        <v>83</v>
      </c>
      <c r="Q78" s="26" t="s">
        <v>10</v>
      </c>
      <c r="R78" s="26">
        <v>83</v>
      </c>
      <c r="S78" s="26" t="s">
        <v>11</v>
      </c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46">
        <f>SUM(F78+H78)+SUM(LARGE(J78:S78,{1,2,3}))</f>
        <v>430</v>
      </c>
      <c r="AI78" s="26">
        <f t="shared" si="4"/>
        <v>86</v>
      </c>
      <c r="AJ78" s="51">
        <f t="shared" si="5"/>
        <v>20</v>
      </c>
      <c r="AK78" s="51">
        <f t="shared" si="6"/>
        <v>0</v>
      </c>
      <c r="AL78" s="51" t="str">
        <f t="shared" si="7"/>
        <v>Pass</v>
      </c>
    </row>
    <row r="79" spans="1:38">
      <c r="A79" s="12">
        <v>12198306</v>
      </c>
      <c r="B79" s="20" t="s">
        <v>124</v>
      </c>
      <c r="C79" s="48" t="s">
        <v>46</v>
      </c>
      <c r="D79" s="48" t="s">
        <v>123</v>
      </c>
      <c r="E79" s="109"/>
      <c r="F79" s="26">
        <v>82</v>
      </c>
      <c r="G79" s="26" t="s">
        <v>10</v>
      </c>
      <c r="H79" s="26">
        <v>91</v>
      </c>
      <c r="I79" s="26" t="s">
        <v>13</v>
      </c>
      <c r="J79" s="26">
        <v>60</v>
      </c>
      <c r="K79" s="26" t="s">
        <v>12</v>
      </c>
      <c r="L79" s="26"/>
      <c r="M79" s="26"/>
      <c r="N79" s="26">
        <v>76</v>
      </c>
      <c r="O79" s="26" t="s">
        <v>10</v>
      </c>
      <c r="P79" s="26">
        <v>87</v>
      </c>
      <c r="Q79" s="26" t="s">
        <v>9</v>
      </c>
      <c r="R79" s="26">
        <v>88</v>
      </c>
      <c r="S79" s="26" t="s">
        <v>12</v>
      </c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46">
        <f>SUM(F79+H79)+SUM(LARGE(J79:S79,{1,2,3}))</f>
        <v>424</v>
      </c>
      <c r="AI79" s="26">
        <f t="shared" si="4"/>
        <v>84.8</v>
      </c>
      <c r="AJ79" s="51">
        <f t="shared" si="5"/>
        <v>22</v>
      </c>
      <c r="AK79" s="51">
        <f t="shared" si="6"/>
        <v>0</v>
      </c>
      <c r="AL79" s="51" t="str">
        <f t="shared" si="7"/>
        <v>Pass</v>
      </c>
    </row>
    <row r="80" spans="1:38">
      <c r="A80" s="12">
        <v>12198307</v>
      </c>
      <c r="B80" s="20" t="s">
        <v>125</v>
      </c>
      <c r="C80" s="48" t="s">
        <v>50</v>
      </c>
      <c r="D80" s="48" t="s">
        <v>123</v>
      </c>
      <c r="E80" s="109"/>
      <c r="F80" s="26">
        <v>65</v>
      </c>
      <c r="G80" s="26" t="s">
        <v>11</v>
      </c>
      <c r="H80" s="26">
        <v>91</v>
      </c>
      <c r="I80" s="26" t="s">
        <v>13</v>
      </c>
      <c r="J80" s="26">
        <v>36</v>
      </c>
      <c r="K80" s="26" t="s">
        <v>7</v>
      </c>
      <c r="L80" s="26"/>
      <c r="M80" s="26"/>
      <c r="N80" s="26">
        <v>59</v>
      </c>
      <c r="O80" s="26" t="s">
        <v>11</v>
      </c>
      <c r="P80" s="26">
        <v>53</v>
      </c>
      <c r="Q80" s="26" t="s">
        <v>6</v>
      </c>
      <c r="R80" s="26">
        <v>86</v>
      </c>
      <c r="S80" s="26" t="s">
        <v>11</v>
      </c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46">
        <f>SUM(F80+H80)+SUM(LARGE(J80:S80,{1,2,3}))</f>
        <v>354</v>
      </c>
      <c r="AI80" s="26">
        <f t="shared" si="4"/>
        <v>70.8</v>
      </c>
      <c r="AJ80" s="51">
        <f t="shared" si="5"/>
        <v>60</v>
      </c>
      <c r="AK80" s="51">
        <f t="shared" si="6"/>
        <v>0</v>
      </c>
      <c r="AL80" s="51" t="str">
        <f t="shared" si="7"/>
        <v>Pass</v>
      </c>
    </row>
    <row r="81" spans="1:38">
      <c r="A81" s="12">
        <v>12198308</v>
      </c>
      <c r="B81" s="20" t="s">
        <v>126</v>
      </c>
      <c r="C81" s="48" t="s">
        <v>46</v>
      </c>
      <c r="D81" s="48" t="s">
        <v>123</v>
      </c>
      <c r="E81" s="109"/>
      <c r="F81" s="26">
        <v>92</v>
      </c>
      <c r="G81" s="26" t="s">
        <v>13</v>
      </c>
      <c r="H81" s="26">
        <v>95</v>
      </c>
      <c r="I81" s="26" t="s">
        <v>13</v>
      </c>
      <c r="J81" s="26">
        <v>95</v>
      </c>
      <c r="K81" s="26" t="s">
        <v>13</v>
      </c>
      <c r="L81" s="26"/>
      <c r="M81" s="26"/>
      <c r="N81" s="26">
        <v>95</v>
      </c>
      <c r="O81" s="26" t="s">
        <v>13</v>
      </c>
      <c r="P81" s="26">
        <v>96</v>
      </c>
      <c r="Q81" s="26" t="s">
        <v>13</v>
      </c>
      <c r="R81" s="26">
        <v>98</v>
      </c>
      <c r="S81" s="26" t="s">
        <v>13</v>
      </c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46">
        <f>SUM(F81+H81)+SUM(LARGE(J81:S81,{1,2,3}))</f>
        <v>476</v>
      </c>
      <c r="AI81" s="26">
        <f t="shared" si="4"/>
        <v>95.2</v>
      </c>
      <c r="AJ81" s="51">
        <f t="shared" si="5"/>
        <v>3</v>
      </c>
      <c r="AK81" s="51">
        <f t="shared" si="6"/>
        <v>0</v>
      </c>
      <c r="AL81" s="51" t="str">
        <f t="shared" si="7"/>
        <v>Pass</v>
      </c>
    </row>
    <row r="82" spans="1:38">
      <c r="A82" s="12">
        <v>12198309</v>
      </c>
      <c r="B82" s="20" t="s">
        <v>127</v>
      </c>
      <c r="C82" s="48" t="s">
        <v>50</v>
      </c>
      <c r="D82" s="48" t="s">
        <v>123</v>
      </c>
      <c r="E82" s="109"/>
      <c r="F82" s="26">
        <v>84</v>
      </c>
      <c r="G82" s="26" t="s">
        <v>9</v>
      </c>
      <c r="H82" s="26">
        <v>93</v>
      </c>
      <c r="I82" s="26" t="s">
        <v>13</v>
      </c>
      <c r="J82" s="26">
        <v>42</v>
      </c>
      <c r="K82" s="26" t="s">
        <v>6</v>
      </c>
      <c r="L82" s="26"/>
      <c r="M82" s="26"/>
      <c r="N82" s="26">
        <v>61</v>
      </c>
      <c r="O82" s="26" t="s">
        <v>12</v>
      </c>
      <c r="P82" s="26">
        <v>79</v>
      </c>
      <c r="Q82" s="26" t="s">
        <v>12</v>
      </c>
      <c r="R82" s="26">
        <v>83</v>
      </c>
      <c r="S82" s="26" t="s">
        <v>11</v>
      </c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46">
        <f>SUM(F82+H82)+SUM(LARGE(J82:S82,{1,2,3}))</f>
        <v>400</v>
      </c>
      <c r="AI82" s="26">
        <f t="shared" si="4"/>
        <v>80</v>
      </c>
      <c r="AJ82" s="51">
        <f t="shared" si="5"/>
        <v>34</v>
      </c>
      <c r="AK82" s="51">
        <f t="shared" si="6"/>
        <v>0</v>
      </c>
      <c r="AL82" s="51" t="str">
        <f t="shared" si="7"/>
        <v>Pass</v>
      </c>
    </row>
    <row r="83" spans="1:38">
      <c r="A83" s="12">
        <v>12198310</v>
      </c>
      <c r="B83" s="20" t="s">
        <v>128</v>
      </c>
      <c r="C83" s="48" t="s">
        <v>50</v>
      </c>
      <c r="D83" s="48" t="s">
        <v>123</v>
      </c>
      <c r="E83" s="109"/>
      <c r="F83" s="26">
        <v>83</v>
      </c>
      <c r="G83" s="26" t="s">
        <v>10</v>
      </c>
      <c r="H83" s="26">
        <v>93</v>
      </c>
      <c r="I83" s="26" t="s">
        <v>13</v>
      </c>
      <c r="J83" s="26">
        <v>58</v>
      </c>
      <c r="K83" s="26" t="s">
        <v>11</v>
      </c>
      <c r="L83" s="26"/>
      <c r="M83" s="26"/>
      <c r="N83" s="26">
        <v>71</v>
      </c>
      <c r="O83" s="26" t="s">
        <v>10</v>
      </c>
      <c r="P83" s="26">
        <v>82</v>
      </c>
      <c r="Q83" s="26" t="s">
        <v>10</v>
      </c>
      <c r="R83" s="26">
        <v>87</v>
      </c>
      <c r="S83" s="26" t="s">
        <v>11</v>
      </c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46">
        <f>SUM(F83+H83)+SUM(LARGE(J83:S83,{1,2,3}))</f>
        <v>416</v>
      </c>
      <c r="AI83" s="26">
        <f t="shared" si="4"/>
        <v>83.2</v>
      </c>
      <c r="AJ83" s="51">
        <f t="shared" si="5"/>
        <v>25</v>
      </c>
      <c r="AK83" s="51">
        <f t="shared" si="6"/>
        <v>0</v>
      </c>
      <c r="AL83" s="51" t="str">
        <f t="shared" si="7"/>
        <v>Pass</v>
      </c>
    </row>
    <row r="84" spans="1:38">
      <c r="A84" s="12">
        <v>12198311</v>
      </c>
      <c r="B84" s="20" t="s">
        <v>129</v>
      </c>
      <c r="C84" s="48" t="s">
        <v>50</v>
      </c>
      <c r="D84" s="48" t="s">
        <v>123</v>
      </c>
      <c r="E84" s="109"/>
      <c r="F84" s="26">
        <v>50</v>
      </c>
      <c r="G84" s="26" t="s">
        <v>6</v>
      </c>
      <c r="H84" s="26">
        <v>54</v>
      </c>
      <c r="I84" s="26" t="s">
        <v>6</v>
      </c>
      <c r="J84" s="26"/>
      <c r="K84" s="26"/>
      <c r="L84" s="26">
        <v>23</v>
      </c>
      <c r="M84" s="26" t="s">
        <v>14</v>
      </c>
      <c r="N84" s="26">
        <v>40</v>
      </c>
      <c r="O84" s="26" t="s">
        <v>6</v>
      </c>
      <c r="P84" s="26">
        <v>41</v>
      </c>
      <c r="Q84" s="26" t="s">
        <v>7</v>
      </c>
      <c r="R84" s="26">
        <v>81</v>
      </c>
      <c r="S84" s="26" t="s">
        <v>8</v>
      </c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46">
        <f>SUM(F84+H84)+SUM(LARGE(J84:S84,{1,2,3}))</f>
        <v>266</v>
      </c>
      <c r="AI84" s="26">
        <f t="shared" si="4"/>
        <v>53.2</v>
      </c>
      <c r="AJ84" s="51">
        <f t="shared" si="5"/>
        <v>104</v>
      </c>
      <c r="AK84" s="51">
        <f t="shared" si="6"/>
        <v>1</v>
      </c>
      <c r="AL84" s="51" t="str">
        <f t="shared" si="7"/>
        <v>Pass</v>
      </c>
    </row>
    <row r="85" spans="1:38">
      <c r="A85" s="12">
        <v>12198312</v>
      </c>
      <c r="B85" s="20" t="s">
        <v>130</v>
      </c>
      <c r="C85" s="48" t="s">
        <v>50</v>
      </c>
      <c r="D85" s="48" t="s">
        <v>123</v>
      </c>
      <c r="E85" s="109"/>
      <c r="F85" s="26">
        <v>90</v>
      </c>
      <c r="G85" s="26" t="s">
        <v>13</v>
      </c>
      <c r="H85" s="26">
        <v>95</v>
      </c>
      <c r="I85" s="26" t="s">
        <v>13</v>
      </c>
      <c r="J85" s="26">
        <v>78</v>
      </c>
      <c r="K85" s="26" t="s">
        <v>10</v>
      </c>
      <c r="L85" s="26"/>
      <c r="M85" s="26"/>
      <c r="N85" s="26">
        <v>95</v>
      </c>
      <c r="O85" s="26" t="s">
        <v>13</v>
      </c>
      <c r="P85" s="26">
        <v>96</v>
      </c>
      <c r="Q85" s="26" t="s">
        <v>13</v>
      </c>
      <c r="R85" s="26">
        <v>97</v>
      </c>
      <c r="S85" s="26" t="s">
        <v>9</v>
      </c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46">
        <f>SUM(F85+H85)+SUM(LARGE(J85:S85,{1,2,3}))</f>
        <v>473</v>
      </c>
      <c r="AI85" s="26">
        <f t="shared" si="4"/>
        <v>94.6</v>
      </c>
      <c r="AJ85" s="51">
        <f t="shared" si="5"/>
        <v>5</v>
      </c>
      <c r="AK85" s="51">
        <f t="shared" si="6"/>
        <v>0</v>
      </c>
      <c r="AL85" s="51" t="str">
        <f t="shared" si="7"/>
        <v>Pass</v>
      </c>
    </row>
    <row r="86" spans="1:38">
      <c r="A86" s="12">
        <v>12198313</v>
      </c>
      <c r="B86" s="20" t="s">
        <v>131</v>
      </c>
      <c r="C86" s="48" t="s">
        <v>50</v>
      </c>
      <c r="D86" s="48" t="s">
        <v>123</v>
      </c>
      <c r="E86" s="109"/>
      <c r="F86" s="26">
        <v>59</v>
      </c>
      <c r="G86" s="26" t="s">
        <v>8</v>
      </c>
      <c r="H86" s="26">
        <v>62</v>
      </c>
      <c r="I86" s="26" t="s">
        <v>8</v>
      </c>
      <c r="J86" s="26">
        <v>33</v>
      </c>
      <c r="K86" s="26" t="s">
        <v>7</v>
      </c>
      <c r="L86" s="26"/>
      <c r="M86" s="26"/>
      <c r="N86" s="26">
        <v>33</v>
      </c>
      <c r="O86" s="26" t="s">
        <v>7</v>
      </c>
      <c r="P86" s="26">
        <v>55</v>
      </c>
      <c r="Q86" s="26" t="s">
        <v>6</v>
      </c>
      <c r="R86" s="26">
        <v>77</v>
      </c>
      <c r="S86" s="26" t="s">
        <v>8</v>
      </c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46">
        <f>SUM(F86+H86)+SUM(LARGE(J86:S86,{1,2,3}))</f>
        <v>286</v>
      </c>
      <c r="AI86" s="26">
        <f t="shared" si="4"/>
        <v>57.2</v>
      </c>
      <c r="AJ86" s="51">
        <f t="shared" si="5"/>
        <v>95</v>
      </c>
      <c r="AK86" s="51">
        <f t="shared" si="6"/>
        <v>0</v>
      </c>
      <c r="AL86" s="51" t="str">
        <f t="shared" si="7"/>
        <v>Pass</v>
      </c>
    </row>
    <row r="87" spans="1:38">
      <c r="A87" s="12">
        <v>12198314</v>
      </c>
      <c r="B87" s="20" t="s">
        <v>132</v>
      </c>
      <c r="C87" s="48" t="s">
        <v>46</v>
      </c>
      <c r="D87" s="48" t="s">
        <v>123</v>
      </c>
      <c r="E87" s="109"/>
      <c r="F87" s="26">
        <v>75</v>
      </c>
      <c r="G87" s="26" t="s">
        <v>12</v>
      </c>
      <c r="H87" s="26">
        <v>88</v>
      </c>
      <c r="I87" s="26" t="s">
        <v>9</v>
      </c>
      <c r="J87" s="26">
        <v>50</v>
      </c>
      <c r="K87" s="26" t="s">
        <v>8</v>
      </c>
      <c r="L87" s="26"/>
      <c r="M87" s="26"/>
      <c r="N87" s="26">
        <v>68</v>
      </c>
      <c r="O87" s="26" t="s">
        <v>12</v>
      </c>
      <c r="P87" s="26">
        <v>80</v>
      </c>
      <c r="Q87" s="26" t="s">
        <v>10</v>
      </c>
      <c r="R87" s="26">
        <v>80</v>
      </c>
      <c r="S87" s="26" t="s">
        <v>8</v>
      </c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46">
        <f>SUM(F87+H87)+SUM(LARGE(J87:S87,{1,2,3}))</f>
        <v>391</v>
      </c>
      <c r="AI87" s="26">
        <f t="shared" si="4"/>
        <v>78.2</v>
      </c>
      <c r="AJ87" s="51">
        <f t="shared" si="5"/>
        <v>38</v>
      </c>
      <c r="AK87" s="51">
        <f t="shared" si="6"/>
        <v>0</v>
      </c>
      <c r="AL87" s="51" t="str">
        <f t="shared" si="7"/>
        <v>Pass</v>
      </c>
    </row>
    <row r="88" spans="1:38">
      <c r="A88" s="12">
        <v>12198315</v>
      </c>
      <c r="B88" s="20" t="s">
        <v>133</v>
      </c>
      <c r="C88" s="48" t="s">
        <v>46</v>
      </c>
      <c r="D88" s="48" t="s">
        <v>123</v>
      </c>
      <c r="E88" s="109"/>
      <c r="F88" s="26">
        <v>39</v>
      </c>
      <c r="G88" s="26" t="s">
        <v>7</v>
      </c>
      <c r="H88" s="26">
        <v>58</v>
      </c>
      <c r="I88" s="26" t="s">
        <v>6</v>
      </c>
      <c r="J88" s="26"/>
      <c r="K88" s="26"/>
      <c r="L88" s="26">
        <v>52</v>
      </c>
      <c r="M88" s="26" t="s">
        <v>12</v>
      </c>
      <c r="N88" s="26">
        <v>42</v>
      </c>
      <c r="O88" s="26" t="s">
        <v>6</v>
      </c>
      <c r="P88" s="26">
        <v>55</v>
      </c>
      <c r="Q88" s="26" t="s">
        <v>6</v>
      </c>
      <c r="R88" s="26">
        <v>63</v>
      </c>
      <c r="S88" s="26" t="s">
        <v>7</v>
      </c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46">
        <f>SUM(F88+H88)+SUM(LARGE(J88:S88,{1,2,3}))</f>
        <v>267</v>
      </c>
      <c r="AI88" s="26">
        <f t="shared" si="4"/>
        <v>53.4</v>
      </c>
      <c r="AJ88" s="51">
        <f t="shared" si="5"/>
        <v>102</v>
      </c>
      <c r="AK88" s="51">
        <f t="shared" si="6"/>
        <v>0</v>
      </c>
      <c r="AL88" s="51" t="str">
        <f t="shared" si="7"/>
        <v>Pass</v>
      </c>
    </row>
    <row r="89" spans="1:38">
      <c r="A89" s="12">
        <v>12198316</v>
      </c>
      <c r="B89" s="20" t="s">
        <v>134</v>
      </c>
      <c r="C89" s="48" t="s">
        <v>50</v>
      </c>
      <c r="D89" s="48" t="s">
        <v>123</v>
      </c>
      <c r="E89" s="109"/>
      <c r="F89" s="26">
        <v>52</v>
      </c>
      <c r="G89" s="26" t="s">
        <v>6</v>
      </c>
      <c r="H89" s="26">
        <v>60</v>
      </c>
      <c r="I89" s="26" t="s">
        <v>6</v>
      </c>
      <c r="J89" s="26"/>
      <c r="K89" s="26"/>
      <c r="L89" s="26">
        <v>41</v>
      </c>
      <c r="M89" s="26" t="s">
        <v>8</v>
      </c>
      <c r="N89" s="26">
        <v>25</v>
      </c>
      <c r="O89" s="26" t="s">
        <v>14</v>
      </c>
      <c r="P89" s="26">
        <v>44</v>
      </c>
      <c r="Q89" s="26" t="s">
        <v>7</v>
      </c>
      <c r="R89" s="26">
        <v>64</v>
      </c>
      <c r="S89" s="26" t="s">
        <v>7</v>
      </c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46">
        <f>SUM(F89+H89)+SUM(LARGE(J89:S89,{1,2,3}))</f>
        <v>261</v>
      </c>
      <c r="AI89" s="26">
        <f t="shared" si="4"/>
        <v>52.2</v>
      </c>
      <c r="AJ89" s="51">
        <f t="shared" si="5"/>
        <v>108</v>
      </c>
      <c r="AK89" s="51">
        <f t="shared" si="6"/>
        <v>1</v>
      </c>
      <c r="AL89" s="51" t="str">
        <f t="shared" si="7"/>
        <v>Pass</v>
      </c>
    </row>
    <row r="90" spans="1:38">
      <c r="A90" s="12">
        <v>12198317</v>
      </c>
      <c r="B90" s="20" t="s">
        <v>135</v>
      </c>
      <c r="C90" s="48" t="s">
        <v>50</v>
      </c>
      <c r="D90" s="48" t="s">
        <v>123</v>
      </c>
      <c r="E90" s="109"/>
      <c r="F90" s="26">
        <v>48</v>
      </c>
      <c r="G90" s="26" t="s">
        <v>6</v>
      </c>
      <c r="H90" s="26">
        <v>84</v>
      </c>
      <c r="I90" s="26" t="s">
        <v>9</v>
      </c>
      <c r="J90" s="26"/>
      <c r="K90" s="26"/>
      <c r="L90" s="26">
        <v>34</v>
      </c>
      <c r="M90" s="26" t="s">
        <v>7</v>
      </c>
      <c r="N90" s="26">
        <v>33</v>
      </c>
      <c r="O90" s="26" t="s">
        <v>7</v>
      </c>
      <c r="P90" s="26">
        <v>46</v>
      </c>
      <c r="Q90" s="26" t="s">
        <v>7</v>
      </c>
      <c r="R90" s="26">
        <v>65</v>
      </c>
      <c r="S90" s="26" t="s">
        <v>7</v>
      </c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46">
        <f>SUM(F90+H90)+SUM(LARGE(J90:S90,{1,2,3}))</f>
        <v>277</v>
      </c>
      <c r="AI90" s="26">
        <f t="shared" si="4"/>
        <v>55.4</v>
      </c>
      <c r="AJ90" s="51">
        <f t="shared" si="5"/>
        <v>98</v>
      </c>
      <c r="AK90" s="51">
        <f t="shared" si="6"/>
        <v>0</v>
      </c>
      <c r="AL90" s="51" t="str">
        <f t="shared" si="7"/>
        <v>Pass</v>
      </c>
    </row>
    <row r="91" spans="1:38">
      <c r="A91" s="12">
        <v>12198318</v>
      </c>
      <c r="B91" s="20" t="s">
        <v>136</v>
      </c>
      <c r="C91" s="48" t="s">
        <v>46</v>
      </c>
      <c r="D91" s="48" t="s">
        <v>123</v>
      </c>
      <c r="E91" s="109"/>
      <c r="F91" s="26">
        <v>56</v>
      </c>
      <c r="G91" s="26" t="s">
        <v>6</v>
      </c>
      <c r="H91" s="26">
        <v>82</v>
      </c>
      <c r="I91" s="26" t="s">
        <v>10</v>
      </c>
      <c r="J91" s="26"/>
      <c r="K91" s="26"/>
      <c r="L91" s="26">
        <v>37</v>
      </c>
      <c r="M91" s="26" t="s">
        <v>6</v>
      </c>
      <c r="N91" s="26">
        <v>35</v>
      </c>
      <c r="O91" s="26" t="s">
        <v>7</v>
      </c>
      <c r="P91" s="26">
        <v>33</v>
      </c>
      <c r="Q91" s="26" t="s">
        <v>7</v>
      </c>
      <c r="R91" s="26">
        <v>61</v>
      </c>
      <c r="S91" s="26" t="s">
        <v>7</v>
      </c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46">
        <f>SUM(F91+H91)+SUM(LARGE(J91:S91,{1,2,3}))</f>
        <v>271</v>
      </c>
      <c r="AI91" s="26">
        <f t="shared" si="4"/>
        <v>54.2</v>
      </c>
      <c r="AJ91" s="51">
        <f t="shared" si="5"/>
        <v>101</v>
      </c>
      <c r="AK91" s="51">
        <f t="shared" si="6"/>
        <v>0</v>
      </c>
      <c r="AL91" s="51" t="str">
        <f t="shared" si="7"/>
        <v>Pass</v>
      </c>
    </row>
    <row r="92" spans="1:38">
      <c r="A92" s="12">
        <v>12198319</v>
      </c>
      <c r="B92" s="20" t="s">
        <v>137</v>
      </c>
      <c r="C92" s="48" t="s">
        <v>50</v>
      </c>
      <c r="D92" s="48" t="s">
        <v>123</v>
      </c>
      <c r="E92" s="109"/>
      <c r="F92" s="26">
        <v>68</v>
      </c>
      <c r="G92" s="26" t="s">
        <v>11</v>
      </c>
      <c r="H92" s="26">
        <v>59</v>
      </c>
      <c r="I92" s="26" t="s">
        <v>6</v>
      </c>
      <c r="J92" s="26"/>
      <c r="K92" s="26"/>
      <c r="L92" s="26">
        <v>40</v>
      </c>
      <c r="M92" s="26" t="s">
        <v>8</v>
      </c>
      <c r="N92" s="26">
        <v>37</v>
      </c>
      <c r="O92" s="26" t="s">
        <v>7</v>
      </c>
      <c r="P92" s="26">
        <v>48</v>
      </c>
      <c r="Q92" s="26" t="s">
        <v>6</v>
      </c>
      <c r="R92" s="26">
        <v>73</v>
      </c>
      <c r="S92" s="26" t="s">
        <v>6</v>
      </c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46">
        <f>SUM(F92+H92)+SUM(LARGE(J92:S92,{1,2,3}))</f>
        <v>288</v>
      </c>
      <c r="AI92" s="26">
        <f t="shared" si="4"/>
        <v>57.6</v>
      </c>
      <c r="AJ92" s="51">
        <f t="shared" si="5"/>
        <v>94</v>
      </c>
      <c r="AK92" s="51">
        <f t="shared" si="6"/>
        <v>0</v>
      </c>
      <c r="AL92" s="51" t="str">
        <f t="shared" si="7"/>
        <v>Pass</v>
      </c>
    </row>
    <row r="93" spans="1:38">
      <c r="A93" s="12">
        <v>12198320</v>
      </c>
      <c r="B93" s="20" t="s">
        <v>138</v>
      </c>
      <c r="C93" s="48" t="s">
        <v>50</v>
      </c>
      <c r="D93" s="48" t="s">
        <v>123</v>
      </c>
      <c r="E93" s="109"/>
      <c r="F93" s="26">
        <v>45</v>
      </c>
      <c r="G93" s="26" t="s">
        <v>7</v>
      </c>
      <c r="H93" s="26">
        <v>60</v>
      </c>
      <c r="I93" s="26" t="s">
        <v>6</v>
      </c>
      <c r="J93" s="26"/>
      <c r="K93" s="26"/>
      <c r="L93" s="26">
        <v>34</v>
      </c>
      <c r="M93" s="26" t="s">
        <v>7</v>
      </c>
      <c r="N93" s="26">
        <v>39</v>
      </c>
      <c r="O93" s="26" t="s">
        <v>6</v>
      </c>
      <c r="P93" s="26">
        <v>44</v>
      </c>
      <c r="Q93" s="26" t="s">
        <v>7</v>
      </c>
      <c r="R93" s="26">
        <v>63</v>
      </c>
      <c r="S93" s="26" t="s">
        <v>7</v>
      </c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46">
        <f>SUM(F93+H93)+SUM(LARGE(J93:S93,{1,2,3}))</f>
        <v>251</v>
      </c>
      <c r="AI93" s="26">
        <f t="shared" si="4"/>
        <v>50.2</v>
      </c>
      <c r="AJ93" s="51">
        <f t="shared" si="5"/>
        <v>112</v>
      </c>
      <c r="AK93" s="51">
        <f t="shared" si="6"/>
        <v>0</v>
      </c>
      <c r="AL93" s="51" t="str">
        <f t="shared" si="7"/>
        <v>Pass</v>
      </c>
    </row>
    <row r="94" spans="1:38">
      <c r="A94" s="12">
        <v>12198321</v>
      </c>
      <c r="B94" s="20" t="s">
        <v>139</v>
      </c>
      <c r="C94" s="48" t="s">
        <v>46</v>
      </c>
      <c r="D94" s="48" t="s">
        <v>123</v>
      </c>
      <c r="E94" s="109"/>
      <c r="F94" s="26">
        <v>49</v>
      </c>
      <c r="G94" s="26" t="s">
        <v>6</v>
      </c>
      <c r="H94" s="26">
        <v>82</v>
      </c>
      <c r="I94" s="26" t="s">
        <v>10</v>
      </c>
      <c r="J94" s="26"/>
      <c r="K94" s="26"/>
      <c r="L94" s="26">
        <v>36</v>
      </c>
      <c r="M94" s="26" t="s">
        <v>7</v>
      </c>
      <c r="N94" s="26">
        <v>41</v>
      </c>
      <c r="O94" s="26" t="s">
        <v>6</v>
      </c>
      <c r="P94" s="26">
        <v>61</v>
      </c>
      <c r="Q94" s="26" t="s">
        <v>8</v>
      </c>
      <c r="R94" s="26">
        <v>68</v>
      </c>
      <c r="S94" s="26" t="s">
        <v>7</v>
      </c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46">
        <f>SUM(F94+H94)+SUM(LARGE(J94:S94,{1,2,3}))</f>
        <v>301</v>
      </c>
      <c r="AI94" s="26">
        <f t="shared" si="4"/>
        <v>60.2</v>
      </c>
      <c r="AJ94" s="51">
        <f t="shared" si="5"/>
        <v>87</v>
      </c>
      <c r="AK94" s="51">
        <f t="shared" si="6"/>
        <v>0</v>
      </c>
      <c r="AL94" s="51" t="str">
        <f t="shared" si="7"/>
        <v>Pass</v>
      </c>
    </row>
    <row r="95" spans="1:38">
      <c r="A95" s="12">
        <v>12198322</v>
      </c>
      <c r="B95" s="20" t="s">
        <v>140</v>
      </c>
      <c r="C95" s="48" t="s">
        <v>50</v>
      </c>
      <c r="D95" s="48" t="s">
        <v>123</v>
      </c>
      <c r="E95" s="109"/>
      <c r="F95" s="26">
        <v>46</v>
      </c>
      <c r="G95" s="26" t="s">
        <v>7</v>
      </c>
      <c r="H95" s="26">
        <v>74</v>
      </c>
      <c r="I95" s="26" t="s">
        <v>11</v>
      </c>
      <c r="J95" s="26"/>
      <c r="K95" s="26"/>
      <c r="L95" s="26">
        <v>36</v>
      </c>
      <c r="M95" s="26" t="s">
        <v>7</v>
      </c>
      <c r="N95" s="26">
        <v>36</v>
      </c>
      <c r="O95" s="26" t="s">
        <v>7</v>
      </c>
      <c r="P95" s="26">
        <v>44</v>
      </c>
      <c r="Q95" s="26" t="s">
        <v>7</v>
      </c>
      <c r="R95" s="26">
        <v>72</v>
      </c>
      <c r="S95" s="26" t="s">
        <v>6</v>
      </c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46">
        <f>SUM(F95+H95)+SUM(LARGE(J95:S95,{1,2,3}))</f>
        <v>272</v>
      </c>
      <c r="AI95" s="26">
        <f t="shared" si="4"/>
        <v>54.4</v>
      </c>
      <c r="AJ95" s="51">
        <f t="shared" si="5"/>
        <v>100</v>
      </c>
      <c r="AK95" s="51">
        <f t="shared" si="6"/>
        <v>0</v>
      </c>
      <c r="AL95" s="51" t="str">
        <f t="shared" si="7"/>
        <v>Pass</v>
      </c>
    </row>
    <row r="96" spans="1:38">
      <c r="A96" s="12">
        <v>12198323</v>
      </c>
      <c r="B96" s="20" t="s">
        <v>141</v>
      </c>
      <c r="C96" s="48" t="s">
        <v>46</v>
      </c>
      <c r="D96" s="48" t="s">
        <v>123</v>
      </c>
      <c r="E96" s="109"/>
      <c r="F96" s="26">
        <v>83</v>
      </c>
      <c r="G96" s="26" t="s">
        <v>10</v>
      </c>
      <c r="H96" s="26">
        <v>86</v>
      </c>
      <c r="I96" s="26" t="s">
        <v>9</v>
      </c>
      <c r="J96" s="26">
        <v>43</v>
      </c>
      <c r="K96" s="26" t="s">
        <v>6</v>
      </c>
      <c r="L96" s="26"/>
      <c r="M96" s="26"/>
      <c r="N96" s="26">
        <v>49</v>
      </c>
      <c r="O96" s="26" t="s">
        <v>8</v>
      </c>
      <c r="P96" s="26">
        <v>73</v>
      </c>
      <c r="Q96" s="26" t="s">
        <v>12</v>
      </c>
      <c r="R96" s="26">
        <v>83</v>
      </c>
      <c r="S96" s="26" t="s">
        <v>11</v>
      </c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46">
        <f>SUM(F96+H96)+SUM(LARGE(J96:S96,{1,2,3}))</f>
        <v>374</v>
      </c>
      <c r="AI96" s="26">
        <f t="shared" si="4"/>
        <v>74.8</v>
      </c>
      <c r="AJ96" s="51">
        <f t="shared" si="5"/>
        <v>53</v>
      </c>
      <c r="AK96" s="51">
        <f t="shared" si="6"/>
        <v>0</v>
      </c>
      <c r="AL96" s="51" t="str">
        <f t="shared" si="7"/>
        <v>Pass</v>
      </c>
    </row>
    <row r="97" spans="1:38">
      <c r="A97" s="12">
        <v>12198324</v>
      </c>
      <c r="B97" s="20" t="s">
        <v>142</v>
      </c>
      <c r="C97" s="48" t="s">
        <v>46</v>
      </c>
      <c r="D97" s="48" t="s">
        <v>123</v>
      </c>
      <c r="E97" s="109"/>
      <c r="F97" s="26">
        <v>76</v>
      </c>
      <c r="G97" s="26" t="s">
        <v>12</v>
      </c>
      <c r="H97" s="26">
        <v>84</v>
      </c>
      <c r="I97" s="26" t="s">
        <v>9</v>
      </c>
      <c r="J97" s="26">
        <v>52</v>
      </c>
      <c r="K97" s="26" t="s">
        <v>11</v>
      </c>
      <c r="L97" s="26"/>
      <c r="M97" s="26"/>
      <c r="N97" s="26">
        <v>52</v>
      </c>
      <c r="O97" s="26" t="s">
        <v>11</v>
      </c>
      <c r="P97" s="26">
        <v>79</v>
      </c>
      <c r="Q97" s="26" t="s">
        <v>12</v>
      </c>
      <c r="R97" s="26">
        <v>85</v>
      </c>
      <c r="S97" s="26" t="s">
        <v>11</v>
      </c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46">
        <f>SUM(F97+H97)+SUM(LARGE(J97:S97,{1,2,3}))</f>
        <v>376</v>
      </c>
      <c r="AI97" s="26">
        <f t="shared" si="4"/>
        <v>75.2</v>
      </c>
      <c r="AJ97" s="51">
        <f t="shared" si="5"/>
        <v>50</v>
      </c>
      <c r="AK97" s="51">
        <f t="shared" si="6"/>
        <v>0</v>
      </c>
      <c r="AL97" s="51" t="str">
        <f t="shared" si="7"/>
        <v>Pass</v>
      </c>
    </row>
    <row r="98" spans="1:38">
      <c r="A98" s="12">
        <v>12198325</v>
      </c>
      <c r="B98" s="20" t="s">
        <v>143</v>
      </c>
      <c r="C98" s="48" t="s">
        <v>50</v>
      </c>
      <c r="D98" s="48" t="s">
        <v>123</v>
      </c>
      <c r="E98" s="109"/>
      <c r="F98" s="26">
        <v>46</v>
      </c>
      <c r="G98" s="26" t="s">
        <v>7</v>
      </c>
      <c r="H98" s="26">
        <v>64</v>
      </c>
      <c r="I98" s="26" t="s">
        <v>8</v>
      </c>
      <c r="J98" s="26"/>
      <c r="K98" s="26"/>
      <c r="L98" s="26">
        <v>37</v>
      </c>
      <c r="M98" s="26" t="s">
        <v>6</v>
      </c>
      <c r="N98" s="26">
        <v>49</v>
      </c>
      <c r="O98" s="26" t="s">
        <v>8</v>
      </c>
      <c r="P98" s="26">
        <v>41</v>
      </c>
      <c r="Q98" s="26" t="s">
        <v>7</v>
      </c>
      <c r="R98" s="26">
        <v>61</v>
      </c>
      <c r="S98" s="26" t="s">
        <v>7</v>
      </c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46">
        <f>SUM(F98+H98)+SUM(LARGE(J98:S98,{1,2,3}))</f>
        <v>261</v>
      </c>
      <c r="AI98" s="26">
        <f t="shared" si="4"/>
        <v>52.2</v>
      </c>
      <c r="AJ98" s="51">
        <f t="shared" si="5"/>
        <v>108</v>
      </c>
      <c r="AK98" s="51">
        <f t="shared" si="6"/>
        <v>0</v>
      </c>
      <c r="AL98" s="51" t="str">
        <f t="shared" si="7"/>
        <v>Pass</v>
      </c>
    </row>
    <row r="99" spans="1:38">
      <c r="A99" s="12">
        <v>12198326</v>
      </c>
      <c r="B99" s="20" t="s">
        <v>144</v>
      </c>
      <c r="C99" s="48" t="s">
        <v>50</v>
      </c>
      <c r="D99" s="48" t="s">
        <v>123</v>
      </c>
      <c r="E99" s="109"/>
      <c r="F99" s="26">
        <v>40</v>
      </c>
      <c r="G99" s="26" t="s">
        <v>7</v>
      </c>
      <c r="H99" s="26">
        <v>47</v>
      </c>
      <c r="I99" s="26" t="s">
        <v>6</v>
      </c>
      <c r="J99" s="26"/>
      <c r="K99" s="26"/>
      <c r="L99" s="26">
        <v>35</v>
      </c>
      <c r="M99" s="26" t="s">
        <v>7</v>
      </c>
      <c r="N99" s="26">
        <v>37</v>
      </c>
      <c r="O99" s="26" t="s">
        <v>7</v>
      </c>
      <c r="P99" s="26">
        <v>42</v>
      </c>
      <c r="Q99" s="26" t="s">
        <v>7</v>
      </c>
      <c r="R99" s="26">
        <v>60</v>
      </c>
      <c r="S99" s="26" t="s">
        <v>7</v>
      </c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46">
        <f>SUM(F99+H99)+SUM(LARGE(J99:S99,{1,2,3}))</f>
        <v>226</v>
      </c>
      <c r="AI99" s="26">
        <f t="shared" si="4"/>
        <v>45.2</v>
      </c>
      <c r="AJ99" s="51">
        <f t="shared" si="5"/>
        <v>117</v>
      </c>
      <c r="AK99" s="51">
        <f t="shared" si="6"/>
        <v>0</v>
      </c>
      <c r="AL99" s="51" t="str">
        <f t="shared" si="7"/>
        <v>Pass</v>
      </c>
    </row>
    <row r="100" spans="1:38">
      <c r="A100" s="12">
        <v>12198327</v>
      </c>
      <c r="B100" s="20" t="s">
        <v>145</v>
      </c>
      <c r="C100" s="48" t="s">
        <v>46</v>
      </c>
      <c r="D100" s="48" t="s">
        <v>123</v>
      </c>
      <c r="E100" s="109"/>
      <c r="F100" s="26">
        <v>92</v>
      </c>
      <c r="G100" s="26" t="s">
        <v>13</v>
      </c>
      <c r="H100" s="26">
        <v>95</v>
      </c>
      <c r="I100" s="26" t="s">
        <v>13</v>
      </c>
      <c r="J100" s="26"/>
      <c r="K100" s="26"/>
      <c r="L100" s="26">
        <v>77</v>
      </c>
      <c r="M100" s="26" t="s">
        <v>13</v>
      </c>
      <c r="N100" s="26">
        <v>79</v>
      </c>
      <c r="O100" s="26" t="s">
        <v>9</v>
      </c>
      <c r="P100" s="26">
        <v>89</v>
      </c>
      <c r="Q100" s="26" t="s">
        <v>9</v>
      </c>
      <c r="R100" s="26">
        <v>89</v>
      </c>
      <c r="S100" s="26" t="s">
        <v>12</v>
      </c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46">
        <f>SUM(F100+H100)+SUM(LARGE(J100:S100,{1,2,3}))</f>
        <v>444</v>
      </c>
      <c r="AI100" s="26">
        <f t="shared" si="4"/>
        <v>88.8</v>
      </c>
      <c r="AJ100" s="51">
        <f t="shared" si="5"/>
        <v>15</v>
      </c>
      <c r="AK100" s="51">
        <f t="shared" si="6"/>
        <v>0</v>
      </c>
      <c r="AL100" s="51" t="str">
        <f t="shared" si="7"/>
        <v>Pass</v>
      </c>
    </row>
    <row r="101" spans="1:38">
      <c r="A101" s="12">
        <v>12198328</v>
      </c>
      <c r="B101" s="20" t="s">
        <v>146</v>
      </c>
      <c r="C101" s="48" t="s">
        <v>46</v>
      </c>
      <c r="D101" s="48" t="s">
        <v>123</v>
      </c>
      <c r="E101" s="109"/>
      <c r="F101" s="26">
        <v>85</v>
      </c>
      <c r="G101" s="26" t="s">
        <v>9</v>
      </c>
      <c r="H101" s="26">
        <v>95</v>
      </c>
      <c r="I101" s="26" t="s">
        <v>13</v>
      </c>
      <c r="J101" s="26">
        <v>82</v>
      </c>
      <c r="K101" s="26" t="s">
        <v>9</v>
      </c>
      <c r="L101" s="26"/>
      <c r="M101" s="26"/>
      <c r="N101" s="26">
        <v>86</v>
      </c>
      <c r="O101" s="26" t="s">
        <v>9</v>
      </c>
      <c r="P101" s="26">
        <v>89</v>
      </c>
      <c r="Q101" s="26" t="s">
        <v>9</v>
      </c>
      <c r="R101" s="26">
        <v>86</v>
      </c>
      <c r="S101" s="26" t="s">
        <v>11</v>
      </c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46">
        <f>SUM(F101+H101)+SUM(LARGE(J101:S101,{1,2,3}))</f>
        <v>441</v>
      </c>
      <c r="AI101" s="26">
        <f t="shared" si="4"/>
        <v>88.2</v>
      </c>
      <c r="AJ101" s="51">
        <f t="shared" si="5"/>
        <v>17</v>
      </c>
      <c r="AK101" s="51">
        <f t="shared" si="6"/>
        <v>0</v>
      </c>
      <c r="AL101" s="51" t="str">
        <f t="shared" si="7"/>
        <v>Pass</v>
      </c>
    </row>
    <row r="102" spans="1:38">
      <c r="A102" s="12">
        <v>12198329</v>
      </c>
      <c r="B102" s="20" t="s">
        <v>147</v>
      </c>
      <c r="C102" s="48" t="s">
        <v>50</v>
      </c>
      <c r="D102" s="48" t="s">
        <v>123</v>
      </c>
      <c r="E102" s="109"/>
      <c r="F102" s="26">
        <v>80</v>
      </c>
      <c r="G102" s="26" t="s">
        <v>10</v>
      </c>
      <c r="H102" s="26">
        <v>83</v>
      </c>
      <c r="I102" s="26" t="s">
        <v>10</v>
      </c>
      <c r="J102" s="26"/>
      <c r="K102" s="26"/>
      <c r="L102" s="26">
        <v>37</v>
      </c>
      <c r="M102" s="26" t="s">
        <v>6</v>
      </c>
      <c r="N102" s="26">
        <v>61</v>
      </c>
      <c r="O102" s="26" t="s">
        <v>12</v>
      </c>
      <c r="P102" s="26">
        <v>94</v>
      </c>
      <c r="Q102" s="26" t="s">
        <v>13</v>
      </c>
      <c r="R102" s="26">
        <v>90</v>
      </c>
      <c r="S102" s="26" t="s">
        <v>12</v>
      </c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46">
        <f>SUM(F102+H102)+SUM(LARGE(J102:S102,{1,2,3}))</f>
        <v>408</v>
      </c>
      <c r="AI102" s="26">
        <f t="shared" si="4"/>
        <v>81.599999999999994</v>
      </c>
      <c r="AJ102" s="51">
        <f t="shared" si="5"/>
        <v>30</v>
      </c>
      <c r="AK102" s="51">
        <f t="shared" si="6"/>
        <v>0</v>
      </c>
      <c r="AL102" s="51" t="str">
        <f t="shared" si="7"/>
        <v>Pass</v>
      </c>
    </row>
    <row r="103" spans="1:38">
      <c r="A103" s="12">
        <v>12198330</v>
      </c>
      <c r="B103" s="20" t="s">
        <v>148</v>
      </c>
      <c r="C103" s="48" t="s">
        <v>46</v>
      </c>
      <c r="D103" s="48" t="s">
        <v>123</v>
      </c>
      <c r="E103" s="109"/>
      <c r="F103" s="26">
        <v>81</v>
      </c>
      <c r="G103" s="26" t="s">
        <v>10</v>
      </c>
      <c r="H103" s="26">
        <v>87</v>
      </c>
      <c r="I103" s="26" t="s">
        <v>9</v>
      </c>
      <c r="J103" s="26">
        <v>50</v>
      </c>
      <c r="K103" s="26" t="s">
        <v>8</v>
      </c>
      <c r="L103" s="26"/>
      <c r="M103" s="26"/>
      <c r="N103" s="26">
        <v>73</v>
      </c>
      <c r="O103" s="26" t="s">
        <v>10</v>
      </c>
      <c r="P103" s="26">
        <v>71</v>
      </c>
      <c r="Q103" s="26" t="s">
        <v>11</v>
      </c>
      <c r="R103" s="26">
        <v>80</v>
      </c>
      <c r="S103" s="26" t="s">
        <v>8</v>
      </c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46">
        <f>SUM(F103+H103)+SUM(LARGE(J103:S103,{1,2,3}))</f>
        <v>392</v>
      </c>
      <c r="AI103" s="26">
        <f t="shared" si="4"/>
        <v>78.400000000000006</v>
      </c>
      <c r="AJ103" s="51">
        <f t="shared" si="5"/>
        <v>37</v>
      </c>
      <c r="AK103" s="51">
        <f t="shared" si="6"/>
        <v>0</v>
      </c>
      <c r="AL103" s="51" t="str">
        <f t="shared" si="7"/>
        <v>Pass</v>
      </c>
    </row>
    <row r="104" spans="1:38">
      <c r="A104" s="12">
        <v>12198331</v>
      </c>
      <c r="B104" s="20" t="s">
        <v>149</v>
      </c>
      <c r="C104" s="48" t="s">
        <v>50</v>
      </c>
      <c r="D104" s="48" t="s">
        <v>123</v>
      </c>
      <c r="E104" s="109"/>
      <c r="F104" s="26">
        <v>87</v>
      </c>
      <c r="G104" s="26" t="s">
        <v>9</v>
      </c>
      <c r="H104" s="26">
        <v>95</v>
      </c>
      <c r="I104" s="26" t="s">
        <v>13</v>
      </c>
      <c r="J104" s="26">
        <v>46</v>
      </c>
      <c r="K104" s="26" t="s">
        <v>8</v>
      </c>
      <c r="L104" s="26"/>
      <c r="M104" s="26"/>
      <c r="N104" s="26">
        <v>76</v>
      </c>
      <c r="O104" s="26" t="s">
        <v>10</v>
      </c>
      <c r="P104" s="26">
        <v>89</v>
      </c>
      <c r="Q104" s="26" t="s">
        <v>9</v>
      </c>
      <c r="R104" s="26">
        <v>92</v>
      </c>
      <c r="S104" s="26" t="s">
        <v>10</v>
      </c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46">
        <f>SUM(F104+H104)+SUM(LARGE(J104:S104,{1,2,3}))</f>
        <v>439</v>
      </c>
      <c r="AI104" s="26">
        <f t="shared" si="4"/>
        <v>87.8</v>
      </c>
      <c r="AJ104" s="51">
        <f t="shared" si="5"/>
        <v>18</v>
      </c>
      <c r="AK104" s="51">
        <f t="shared" si="6"/>
        <v>0</v>
      </c>
      <c r="AL104" s="51" t="str">
        <f t="shared" si="7"/>
        <v>Pass</v>
      </c>
    </row>
    <row r="105" spans="1:38">
      <c r="A105" s="12">
        <v>12198332</v>
      </c>
      <c r="B105" s="20" t="s">
        <v>150</v>
      </c>
      <c r="C105" s="48" t="s">
        <v>50</v>
      </c>
      <c r="D105" s="48" t="s">
        <v>123</v>
      </c>
      <c r="E105" s="109"/>
      <c r="F105" s="26">
        <v>70</v>
      </c>
      <c r="G105" s="26" t="s">
        <v>11</v>
      </c>
      <c r="H105" s="26">
        <v>89</v>
      </c>
      <c r="I105" s="26" t="s">
        <v>13</v>
      </c>
      <c r="J105" s="26">
        <v>43</v>
      </c>
      <c r="K105" s="26" t="s">
        <v>6</v>
      </c>
      <c r="L105" s="26"/>
      <c r="M105" s="26"/>
      <c r="N105" s="26">
        <v>74</v>
      </c>
      <c r="O105" s="26" t="s">
        <v>10</v>
      </c>
      <c r="P105" s="26">
        <v>81</v>
      </c>
      <c r="Q105" s="26" t="s">
        <v>10</v>
      </c>
      <c r="R105" s="26">
        <v>74</v>
      </c>
      <c r="S105" s="26" t="s">
        <v>6</v>
      </c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46">
        <f>SUM(F105+H105)+SUM(LARGE(J105:S105,{1,2,3}))</f>
        <v>388</v>
      </c>
      <c r="AI105" s="26">
        <f t="shared" si="4"/>
        <v>77.599999999999994</v>
      </c>
      <c r="AJ105" s="51">
        <f t="shared" si="5"/>
        <v>40</v>
      </c>
      <c r="AK105" s="51">
        <f t="shared" si="6"/>
        <v>0</v>
      </c>
      <c r="AL105" s="51" t="str">
        <f t="shared" si="7"/>
        <v>Pass</v>
      </c>
    </row>
    <row r="106" spans="1:38">
      <c r="A106" s="12">
        <v>12198333</v>
      </c>
      <c r="B106" s="20" t="s">
        <v>151</v>
      </c>
      <c r="C106" s="48" t="s">
        <v>50</v>
      </c>
      <c r="D106" s="48" t="s">
        <v>123</v>
      </c>
      <c r="E106" s="109"/>
      <c r="F106" s="26">
        <v>57</v>
      </c>
      <c r="G106" s="26" t="s">
        <v>8</v>
      </c>
      <c r="H106" s="26">
        <v>69</v>
      </c>
      <c r="I106" s="26" t="s">
        <v>11</v>
      </c>
      <c r="J106" s="26"/>
      <c r="K106" s="26"/>
      <c r="L106" s="26">
        <v>46</v>
      </c>
      <c r="M106" s="26" t="s">
        <v>11</v>
      </c>
      <c r="N106" s="26">
        <v>42</v>
      </c>
      <c r="O106" s="26" t="s">
        <v>6</v>
      </c>
      <c r="P106" s="26">
        <v>63</v>
      </c>
      <c r="Q106" s="26" t="s">
        <v>8</v>
      </c>
      <c r="R106" s="26">
        <v>72</v>
      </c>
      <c r="S106" s="26" t="s">
        <v>6</v>
      </c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46">
        <f>SUM(F106+H106)+SUM(LARGE(J106:S106,{1,2,3}))</f>
        <v>307</v>
      </c>
      <c r="AI106" s="26">
        <f t="shared" si="4"/>
        <v>61.4</v>
      </c>
      <c r="AJ106" s="51">
        <f t="shared" si="5"/>
        <v>82</v>
      </c>
      <c r="AK106" s="51">
        <f t="shared" si="6"/>
        <v>0</v>
      </c>
      <c r="AL106" s="51" t="str">
        <f t="shared" si="7"/>
        <v>Pass</v>
      </c>
    </row>
    <row r="107" spans="1:38">
      <c r="A107" s="12">
        <v>12198334</v>
      </c>
      <c r="B107" s="20" t="s">
        <v>152</v>
      </c>
      <c r="C107" s="48" t="s">
        <v>46</v>
      </c>
      <c r="D107" s="48" t="s">
        <v>123</v>
      </c>
      <c r="E107" s="109"/>
      <c r="F107" s="26">
        <v>55</v>
      </c>
      <c r="G107" s="26" t="s">
        <v>6</v>
      </c>
      <c r="H107" s="26">
        <v>64</v>
      </c>
      <c r="I107" s="26" t="s">
        <v>8</v>
      </c>
      <c r="J107" s="26">
        <v>38</v>
      </c>
      <c r="K107" s="26" t="s">
        <v>7</v>
      </c>
      <c r="L107" s="26"/>
      <c r="M107" s="26"/>
      <c r="N107" s="26">
        <v>49</v>
      </c>
      <c r="O107" s="26" t="s">
        <v>8</v>
      </c>
      <c r="P107" s="26">
        <v>61</v>
      </c>
      <c r="Q107" s="26" t="s">
        <v>8</v>
      </c>
      <c r="R107" s="26">
        <v>74</v>
      </c>
      <c r="S107" s="26" t="s">
        <v>6</v>
      </c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46">
        <f>SUM(F107+H107)+SUM(LARGE(J107:S107,{1,2,3}))</f>
        <v>303</v>
      </c>
      <c r="AI107" s="26">
        <f t="shared" si="4"/>
        <v>60.6</v>
      </c>
      <c r="AJ107" s="51">
        <f t="shared" si="5"/>
        <v>84</v>
      </c>
      <c r="AK107" s="51">
        <f t="shared" si="6"/>
        <v>0</v>
      </c>
      <c r="AL107" s="51" t="str">
        <f t="shared" si="7"/>
        <v>Pass</v>
      </c>
    </row>
    <row r="108" spans="1:38">
      <c r="A108" s="12">
        <v>12198335</v>
      </c>
      <c r="B108" s="20" t="s">
        <v>153</v>
      </c>
      <c r="C108" s="48" t="s">
        <v>46</v>
      </c>
      <c r="D108" s="48" t="s">
        <v>123</v>
      </c>
      <c r="E108" s="109"/>
      <c r="F108" s="26">
        <v>92</v>
      </c>
      <c r="G108" s="26" t="s">
        <v>13</v>
      </c>
      <c r="H108" s="26">
        <v>95</v>
      </c>
      <c r="I108" s="26" t="s">
        <v>13</v>
      </c>
      <c r="J108" s="26">
        <v>88</v>
      </c>
      <c r="K108" s="26" t="s">
        <v>9</v>
      </c>
      <c r="L108" s="26"/>
      <c r="M108" s="26"/>
      <c r="N108" s="26">
        <v>97</v>
      </c>
      <c r="O108" s="26" t="s">
        <v>13</v>
      </c>
      <c r="P108" s="26">
        <v>96</v>
      </c>
      <c r="Q108" s="26" t="s">
        <v>13</v>
      </c>
      <c r="R108" s="26">
        <v>89</v>
      </c>
      <c r="S108" s="26" t="s">
        <v>12</v>
      </c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46">
        <f>SUM(F108+H108)+SUM(LARGE(J108:S108,{1,2,3}))</f>
        <v>469</v>
      </c>
      <c r="AI108" s="26">
        <f t="shared" si="4"/>
        <v>93.8</v>
      </c>
      <c r="AJ108" s="51">
        <f t="shared" si="5"/>
        <v>7</v>
      </c>
      <c r="AK108" s="51">
        <f t="shared" si="6"/>
        <v>0</v>
      </c>
      <c r="AL108" s="51" t="str">
        <f t="shared" si="7"/>
        <v>Pass</v>
      </c>
    </row>
    <row r="109" spans="1:38">
      <c r="A109" s="12">
        <v>12198336</v>
      </c>
      <c r="B109" s="20" t="s">
        <v>154</v>
      </c>
      <c r="C109" s="48" t="s">
        <v>46</v>
      </c>
      <c r="D109" s="48" t="s">
        <v>123</v>
      </c>
      <c r="E109" s="109"/>
      <c r="F109" s="26">
        <v>56</v>
      </c>
      <c r="G109" s="26" t="s">
        <v>6</v>
      </c>
      <c r="H109" s="26">
        <v>72</v>
      </c>
      <c r="I109" s="26" t="s">
        <v>11</v>
      </c>
      <c r="J109" s="26"/>
      <c r="K109" s="26"/>
      <c r="L109" s="26">
        <v>34</v>
      </c>
      <c r="M109" s="26" t="s">
        <v>7</v>
      </c>
      <c r="N109" s="26">
        <v>59</v>
      </c>
      <c r="O109" s="26" t="s">
        <v>11</v>
      </c>
      <c r="P109" s="26">
        <v>67</v>
      </c>
      <c r="Q109" s="26" t="s">
        <v>11</v>
      </c>
      <c r="R109" s="26">
        <v>87</v>
      </c>
      <c r="S109" s="26" t="s">
        <v>11</v>
      </c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46">
        <f>SUM(F109+H109)+SUM(LARGE(J109:S109,{1,2,3}))</f>
        <v>341</v>
      </c>
      <c r="AI109" s="26">
        <f t="shared" si="4"/>
        <v>68.2</v>
      </c>
      <c r="AJ109" s="51">
        <f t="shared" si="5"/>
        <v>70</v>
      </c>
      <c r="AK109" s="51">
        <f t="shared" si="6"/>
        <v>0</v>
      </c>
      <c r="AL109" s="51" t="str">
        <f t="shared" si="7"/>
        <v>Pass</v>
      </c>
    </row>
    <row r="110" spans="1:38">
      <c r="A110" s="12">
        <v>12198337</v>
      </c>
      <c r="B110" s="20" t="s">
        <v>155</v>
      </c>
      <c r="C110" s="48" t="s">
        <v>46</v>
      </c>
      <c r="D110" s="48" t="s">
        <v>123</v>
      </c>
      <c r="E110" s="109"/>
      <c r="F110" s="26">
        <v>51</v>
      </c>
      <c r="G110" s="26" t="s">
        <v>6</v>
      </c>
      <c r="H110" s="26">
        <v>64</v>
      </c>
      <c r="I110" s="26" t="s">
        <v>8</v>
      </c>
      <c r="J110" s="26"/>
      <c r="K110" s="26"/>
      <c r="L110" s="26">
        <v>37</v>
      </c>
      <c r="M110" s="26" t="s">
        <v>6</v>
      </c>
      <c r="N110" s="26">
        <v>33</v>
      </c>
      <c r="O110" s="26" t="s">
        <v>7</v>
      </c>
      <c r="P110" s="26">
        <v>44</v>
      </c>
      <c r="Q110" s="26" t="s">
        <v>7</v>
      </c>
      <c r="R110" s="26">
        <v>68</v>
      </c>
      <c r="S110" s="26" t="s">
        <v>7</v>
      </c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46">
        <f>SUM(F110+H110)+SUM(LARGE(J110:S110,{1,2,3}))</f>
        <v>264</v>
      </c>
      <c r="AI110" s="26">
        <f t="shared" si="4"/>
        <v>52.8</v>
      </c>
      <c r="AJ110" s="51">
        <f t="shared" si="5"/>
        <v>106</v>
      </c>
      <c r="AK110" s="51">
        <f t="shared" si="6"/>
        <v>0</v>
      </c>
      <c r="AL110" s="51" t="str">
        <f t="shared" si="7"/>
        <v>Pass</v>
      </c>
    </row>
    <row r="111" spans="1:38">
      <c r="A111" s="12">
        <v>12198338</v>
      </c>
      <c r="B111" s="20" t="s">
        <v>156</v>
      </c>
      <c r="C111" s="48" t="s">
        <v>46</v>
      </c>
      <c r="D111" s="48" t="s">
        <v>123</v>
      </c>
      <c r="E111" s="109"/>
      <c r="F111" s="26">
        <v>88</v>
      </c>
      <c r="G111" s="26" t="s">
        <v>9</v>
      </c>
      <c r="H111" s="26">
        <v>89</v>
      </c>
      <c r="I111" s="26" t="s">
        <v>13</v>
      </c>
      <c r="J111" s="26">
        <v>53</v>
      </c>
      <c r="K111" s="26" t="s">
        <v>11</v>
      </c>
      <c r="L111" s="26"/>
      <c r="M111" s="26"/>
      <c r="N111" s="26">
        <v>54</v>
      </c>
      <c r="O111" s="26" t="s">
        <v>11</v>
      </c>
      <c r="P111" s="26">
        <v>78</v>
      </c>
      <c r="Q111" s="26" t="s">
        <v>12</v>
      </c>
      <c r="R111" s="26">
        <v>76</v>
      </c>
      <c r="S111" s="26" t="s">
        <v>6</v>
      </c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46">
        <f>SUM(F111+H111)+SUM(LARGE(J111:S111,{1,2,3}))</f>
        <v>385</v>
      </c>
      <c r="AI111" s="26">
        <f t="shared" si="4"/>
        <v>77</v>
      </c>
      <c r="AJ111" s="51">
        <f t="shared" si="5"/>
        <v>44</v>
      </c>
      <c r="AK111" s="51">
        <f t="shared" si="6"/>
        <v>0</v>
      </c>
      <c r="AL111" s="51" t="str">
        <f t="shared" si="7"/>
        <v>Pass</v>
      </c>
    </row>
    <row r="112" spans="1:38">
      <c r="A112" s="12">
        <v>12198339</v>
      </c>
      <c r="B112" s="20" t="s">
        <v>157</v>
      </c>
      <c r="C112" s="48" t="s">
        <v>46</v>
      </c>
      <c r="D112" s="48" t="s">
        <v>123</v>
      </c>
      <c r="E112" s="109"/>
      <c r="F112" s="26">
        <v>70</v>
      </c>
      <c r="G112" s="26" t="s">
        <v>11</v>
      </c>
      <c r="H112" s="26">
        <v>83</v>
      </c>
      <c r="I112" s="26" t="s">
        <v>10</v>
      </c>
      <c r="J112" s="26">
        <v>69</v>
      </c>
      <c r="K112" s="26" t="s">
        <v>12</v>
      </c>
      <c r="L112" s="26"/>
      <c r="M112" s="26"/>
      <c r="N112" s="26">
        <v>77</v>
      </c>
      <c r="O112" s="26" t="s">
        <v>10</v>
      </c>
      <c r="P112" s="26">
        <v>85</v>
      </c>
      <c r="Q112" s="26" t="s">
        <v>10</v>
      </c>
      <c r="R112" s="26">
        <v>80</v>
      </c>
      <c r="S112" s="26" t="s">
        <v>8</v>
      </c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46">
        <f>SUM(F112+H112)+SUM(LARGE(J112:S112,{1,2,3}))</f>
        <v>395</v>
      </c>
      <c r="AI112" s="26">
        <f t="shared" si="4"/>
        <v>79</v>
      </c>
      <c r="AJ112" s="51">
        <f t="shared" si="5"/>
        <v>35</v>
      </c>
      <c r="AK112" s="51">
        <f t="shared" si="6"/>
        <v>0</v>
      </c>
      <c r="AL112" s="51" t="str">
        <f t="shared" si="7"/>
        <v>Pass</v>
      </c>
    </row>
    <row r="113" spans="1:38">
      <c r="A113" s="12">
        <v>12198340</v>
      </c>
      <c r="B113" s="20" t="s">
        <v>158</v>
      </c>
      <c r="C113" s="48" t="s">
        <v>46</v>
      </c>
      <c r="D113" s="48" t="s">
        <v>123</v>
      </c>
      <c r="E113" s="109"/>
      <c r="F113" s="26">
        <v>96</v>
      </c>
      <c r="G113" s="26" t="s">
        <v>13</v>
      </c>
      <c r="H113" s="26">
        <v>91</v>
      </c>
      <c r="I113" s="26" t="s">
        <v>13</v>
      </c>
      <c r="J113" s="26">
        <v>83</v>
      </c>
      <c r="K113" s="26" t="s">
        <v>9</v>
      </c>
      <c r="L113" s="26"/>
      <c r="M113" s="26"/>
      <c r="N113" s="26">
        <v>94</v>
      </c>
      <c r="O113" s="26" t="s">
        <v>13</v>
      </c>
      <c r="P113" s="26">
        <v>89</v>
      </c>
      <c r="Q113" s="26" t="s">
        <v>9</v>
      </c>
      <c r="R113" s="26">
        <v>93</v>
      </c>
      <c r="S113" s="26" t="s">
        <v>10</v>
      </c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46">
        <f>SUM(F113+H113)+SUM(LARGE(J113:S113,{1,2,3}))</f>
        <v>463</v>
      </c>
      <c r="AI113" s="26">
        <f t="shared" si="4"/>
        <v>92.6</v>
      </c>
      <c r="AJ113" s="51">
        <f t="shared" si="5"/>
        <v>8</v>
      </c>
      <c r="AK113" s="51">
        <f t="shared" si="6"/>
        <v>0</v>
      </c>
      <c r="AL113" s="51" t="str">
        <f t="shared" si="7"/>
        <v>Pass</v>
      </c>
    </row>
    <row r="114" spans="1:38">
      <c r="A114" s="12">
        <v>12198341</v>
      </c>
      <c r="B114" s="20" t="s">
        <v>159</v>
      </c>
      <c r="C114" s="48" t="s">
        <v>46</v>
      </c>
      <c r="D114" s="48" t="s">
        <v>123</v>
      </c>
      <c r="E114" s="109"/>
      <c r="F114" s="26">
        <v>89</v>
      </c>
      <c r="G114" s="26" t="s">
        <v>9</v>
      </c>
      <c r="H114" s="26">
        <v>79</v>
      </c>
      <c r="I114" s="26" t="s">
        <v>10</v>
      </c>
      <c r="J114" s="26">
        <v>42</v>
      </c>
      <c r="K114" s="26" t="s">
        <v>6</v>
      </c>
      <c r="L114" s="26"/>
      <c r="M114" s="26"/>
      <c r="N114" s="26">
        <v>67</v>
      </c>
      <c r="O114" s="26" t="s">
        <v>12</v>
      </c>
      <c r="P114" s="26">
        <v>89</v>
      </c>
      <c r="Q114" s="26" t="s">
        <v>9</v>
      </c>
      <c r="R114" s="26">
        <v>87</v>
      </c>
      <c r="S114" s="26" t="s">
        <v>11</v>
      </c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46">
        <f>SUM(F114+H114)+SUM(LARGE(J114:S114,{1,2,3}))</f>
        <v>411</v>
      </c>
      <c r="AI114" s="26">
        <f t="shared" si="4"/>
        <v>82.2</v>
      </c>
      <c r="AJ114" s="51">
        <f t="shared" si="5"/>
        <v>28</v>
      </c>
      <c r="AK114" s="51">
        <f t="shared" si="6"/>
        <v>0</v>
      </c>
      <c r="AL114" s="51" t="str">
        <f t="shared" si="7"/>
        <v>Pass</v>
      </c>
    </row>
    <row r="115" spans="1:38">
      <c r="A115" s="12">
        <v>12198342</v>
      </c>
      <c r="B115" s="20" t="s">
        <v>160</v>
      </c>
      <c r="C115" s="48" t="s">
        <v>50</v>
      </c>
      <c r="D115" s="48" t="s">
        <v>123</v>
      </c>
      <c r="E115" s="109"/>
      <c r="F115" s="26">
        <v>76</v>
      </c>
      <c r="G115" s="26" t="s">
        <v>12</v>
      </c>
      <c r="H115" s="26">
        <v>86</v>
      </c>
      <c r="I115" s="26" t="s">
        <v>9</v>
      </c>
      <c r="J115" s="26">
        <v>37</v>
      </c>
      <c r="K115" s="26" t="s">
        <v>7</v>
      </c>
      <c r="L115" s="26"/>
      <c r="M115" s="26"/>
      <c r="N115" s="26">
        <v>57</v>
      </c>
      <c r="O115" s="26" t="s">
        <v>11</v>
      </c>
      <c r="P115" s="26">
        <v>75</v>
      </c>
      <c r="Q115" s="26" t="s">
        <v>12</v>
      </c>
      <c r="R115" s="26">
        <v>82</v>
      </c>
      <c r="S115" s="26" t="s">
        <v>8</v>
      </c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46">
        <f>SUM(F115+H115)+SUM(LARGE(J115:S115,{1,2,3}))</f>
        <v>376</v>
      </c>
      <c r="AI115" s="26">
        <f t="shared" si="4"/>
        <v>75.2</v>
      </c>
      <c r="AJ115" s="51">
        <f t="shared" si="5"/>
        <v>50</v>
      </c>
      <c r="AK115" s="51">
        <f t="shared" si="6"/>
        <v>0</v>
      </c>
      <c r="AL115" s="51" t="str">
        <f t="shared" si="7"/>
        <v>Pass</v>
      </c>
    </row>
    <row r="116" spans="1:38">
      <c r="A116" s="12">
        <v>12198343</v>
      </c>
      <c r="B116" s="20" t="s">
        <v>161</v>
      </c>
      <c r="C116" s="48" t="s">
        <v>46</v>
      </c>
      <c r="D116" s="48" t="s">
        <v>123</v>
      </c>
      <c r="E116" s="109"/>
      <c r="F116" s="26">
        <v>44</v>
      </c>
      <c r="G116" s="26" t="s">
        <v>7</v>
      </c>
      <c r="H116" s="26">
        <v>59</v>
      </c>
      <c r="I116" s="26" t="s">
        <v>6</v>
      </c>
      <c r="J116" s="26"/>
      <c r="K116" s="26"/>
      <c r="L116" s="26">
        <v>40</v>
      </c>
      <c r="M116" s="26" t="s">
        <v>8</v>
      </c>
      <c r="N116" s="26">
        <v>54</v>
      </c>
      <c r="O116" s="26" t="s">
        <v>11</v>
      </c>
      <c r="P116" s="26">
        <v>40</v>
      </c>
      <c r="Q116" s="26" t="s">
        <v>7</v>
      </c>
      <c r="R116" s="26">
        <v>65</v>
      </c>
      <c r="S116" s="26" t="s">
        <v>7</v>
      </c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46">
        <f>SUM(F116+H116)+SUM(LARGE(J116:S116,{1,2,3}))</f>
        <v>262</v>
      </c>
      <c r="AI116" s="26">
        <f t="shared" si="4"/>
        <v>52.4</v>
      </c>
      <c r="AJ116" s="51">
        <f t="shared" si="5"/>
        <v>107</v>
      </c>
      <c r="AK116" s="51">
        <f t="shared" si="6"/>
        <v>0</v>
      </c>
      <c r="AL116" s="51" t="str">
        <f t="shared" si="7"/>
        <v>Pass</v>
      </c>
    </row>
    <row r="117" spans="1:38">
      <c r="A117" s="12">
        <v>12198344</v>
      </c>
      <c r="B117" s="20" t="s">
        <v>162</v>
      </c>
      <c r="C117" s="48" t="s">
        <v>46</v>
      </c>
      <c r="D117" s="48" t="s">
        <v>123</v>
      </c>
      <c r="E117" s="109"/>
      <c r="F117" s="26">
        <v>89</v>
      </c>
      <c r="G117" s="26" t="s">
        <v>9</v>
      </c>
      <c r="H117" s="26">
        <v>90</v>
      </c>
      <c r="I117" s="26" t="s">
        <v>13</v>
      </c>
      <c r="J117" s="26">
        <v>42</v>
      </c>
      <c r="K117" s="26" t="s">
        <v>6</v>
      </c>
      <c r="L117" s="26"/>
      <c r="M117" s="26"/>
      <c r="N117" s="26">
        <v>68</v>
      </c>
      <c r="O117" s="26" t="s">
        <v>12</v>
      </c>
      <c r="P117" s="26">
        <v>86</v>
      </c>
      <c r="Q117" s="26" t="s">
        <v>9</v>
      </c>
      <c r="R117" s="26">
        <v>83</v>
      </c>
      <c r="S117" s="26" t="s">
        <v>11</v>
      </c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46">
        <f>SUM(F117+H117)+SUM(LARGE(J117:S117,{1,2,3}))</f>
        <v>416</v>
      </c>
      <c r="AI117" s="26">
        <f t="shared" si="4"/>
        <v>83.2</v>
      </c>
      <c r="AJ117" s="51">
        <f t="shared" si="5"/>
        <v>25</v>
      </c>
      <c r="AK117" s="51">
        <f t="shared" si="6"/>
        <v>0</v>
      </c>
      <c r="AL117" s="51" t="str">
        <f t="shared" si="7"/>
        <v>Pass</v>
      </c>
    </row>
    <row r="118" spans="1:38">
      <c r="A118" s="12">
        <v>12198345</v>
      </c>
      <c r="B118" s="20" t="s">
        <v>163</v>
      </c>
      <c r="C118" s="48" t="s">
        <v>50</v>
      </c>
      <c r="D118" s="48" t="s">
        <v>123</v>
      </c>
      <c r="E118" s="109"/>
      <c r="F118" s="26">
        <v>46</v>
      </c>
      <c r="G118" s="26" t="s">
        <v>7</v>
      </c>
      <c r="H118" s="26">
        <v>55</v>
      </c>
      <c r="I118" s="26" t="s">
        <v>6</v>
      </c>
      <c r="J118" s="26">
        <v>33</v>
      </c>
      <c r="K118" s="26" t="s">
        <v>7</v>
      </c>
      <c r="L118" s="26"/>
      <c r="M118" s="26"/>
      <c r="N118" s="26">
        <v>25</v>
      </c>
      <c r="O118" s="26" t="s">
        <v>14</v>
      </c>
      <c r="P118" s="26">
        <v>40</v>
      </c>
      <c r="Q118" s="26" t="s">
        <v>7</v>
      </c>
      <c r="R118" s="26">
        <v>63</v>
      </c>
      <c r="S118" s="26" t="s">
        <v>7</v>
      </c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46">
        <f>SUM(F118+H118)+SUM(LARGE(J118:S118,{1,2,3}))</f>
        <v>237</v>
      </c>
      <c r="AI118" s="26">
        <f t="shared" si="4"/>
        <v>47.4</v>
      </c>
      <c r="AJ118" s="51">
        <f t="shared" si="5"/>
        <v>114</v>
      </c>
      <c r="AK118" s="51">
        <f t="shared" si="6"/>
        <v>1</v>
      </c>
      <c r="AL118" s="51" t="str">
        <f t="shared" si="7"/>
        <v>Pass</v>
      </c>
    </row>
    <row r="119" spans="1:38">
      <c r="A119" s="37">
        <v>12198346</v>
      </c>
      <c r="B119" s="38" t="s">
        <v>164</v>
      </c>
      <c r="C119" s="39" t="s">
        <v>46</v>
      </c>
      <c r="D119" s="39" t="s">
        <v>84</v>
      </c>
      <c r="E119" s="108"/>
      <c r="F119" s="40">
        <v>78</v>
      </c>
      <c r="G119" s="40" t="s">
        <v>10</v>
      </c>
      <c r="H119" s="110">
        <v>88</v>
      </c>
      <c r="I119" s="110" t="s">
        <v>9</v>
      </c>
      <c r="J119" s="40">
        <v>86</v>
      </c>
      <c r="K119" s="40" t="s">
        <v>9</v>
      </c>
      <c r="L119" s="40"/>
      <c r="M119" s="40"/>
      <c r="N119" s="40">
        <v>75</v>
      </c>
      <c r="O119" s="40" t="s">
        <v>10</v>
      </c>
      <c r="P119" s="40">
        <v>90</v>
      </c>
      <c r="Q119" s="40" t="s">
        <v>9</v>
      </c>
      <c r="R119" s="40">
        <v>90</v>
      </c>
      <c r="S119" s="40" t="s">
        <v>12</v>
      </c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6">
        <f>SUM(F119+H119)+SUM(LARGE(J119:S119,{1,2,3}))</f>
        <v>432</v>
      </c>
      <c r="AI119" s="40">
        <f t="shared" si="4"/>
        <v>86.4</v>
      </c>
      <c r="AJ119" s="50">
        <f t="shared" si="5"/>
        <v>19</v>
      </c>
      <c r="AK119" s="50">
        <f t="shared" si="6"/>
        <v>0</v>
      </c>
      <c r="AL119" s="50" t="str">
        <f t="shared" si="7"/>
        <v>Pass</v>
      </c>
    </row>
    <row r="120" spans="1:38">
      <c r="A120" s="41">
        <v>12198347</v>
      </c>
      <c r="B120" s="42" t="s">
        <v>165</v>
      </c>
      <c r="C120" s="43" t="s">
        <v>50</v>
      </c>
      <c r="D120" s="43" t="s">
        <v>47</v>
      </c>
      <c r="E120" s="107"/>
      <c r="F120" s="46">
        <v>88</v>
      </c>
      <c r="G120" s="46" t="s">
        <v>9</v>
      </c>
      <c r="H120" s="46">
        <v>88</v>
      </c>
      <c r="I120" s="46" t="s">
        <v>9</v>
      </c>
      <c r="J120" s="46">
        <v>58</v>
      </c>
      <c r="K120" s="46" t="s">
        <v>11</v>
      </c>
      <c r="L120" s="46"/>
      <c r="M120" s="46"/>
      <c r="N120" s="46">
        <v>93</v>
      </c>
      <c r="O120" s="46" t="s">
        <v>13</v>
      </c>
      <c r="P120" s="46">
        <v>95</v>
      </c>
      <c r="Q120" s="46" t="s">
        <v>13</v>
      </c>
      <c r="R120" s="46">
        <v>99</v>
      </c>
      <c r="S120" s="46" t="s">
        <v>13</v>
      </c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>
        <f>SUM(F120+H120)+SUM(LARGE(J120:S120,{1,2,3}))</f>
        <v>463</v>
      </c>
      <c r="AI120" s="46">
        <f t="shared" si="4"/>
        <v>92.6</v>
      </c>
      <c r="AJ120" s="49">
        <f t="shared" si="5"/>
        <v>8</v>
      </c>
      <c r="AK120" s="49">
        <f t="shared" si="6"/>
        <v>0</v>
      </c>
      <c r="AL120" s="49" t="str">
        <f t="shared" si="7"/>
        <v>Pass</v>
      </c>
    </row>
    <row r="121" spans="1:38" s="59" customFormat="1" hidden="1">
      <c r="A121" s="52"/>
      <c r="B121" s="53"/>
      <c r="C121" s="54"/>
      <c r="D121" s="54"/>
      <c r="E121" s="55"/>
      <c r="F121" s="56"/>
      <c r="G121" s="57"/>
      <c r="H121" s="18"/>
      <c r="I121" s="18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8"/>
      <c r="AK121" s="58"/>
      <c r="AL121" s="49"/>
    </row>
    <row r="122" spans="1:38" s="59" customFormat="1" hidden="1">
      <c r="A122" s="52"/>
      <c r="B122" s="53"/>
      <c r="C122" s="54"/>
      <c r="D122" s="54"/>
      <c r="E122" s="55"/>
      <c r="F122" s="56"/>
      <c r="G122" s="57"/>
      <c r="H122" s="18"/>
      <c r="I122" s="18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8"/>
      <c r="AK122" s="58"/>
      <c r="AL122" s="49"/>
    </row>
    <row r="123" spans="1:38" s="59" customFormat="1" hidden="1">
      <c r="A123" s="52"/>
      <c r="B123" s="53"/>
      <c r="C123" s="54"/>
      <c r="D123" s="54"/>
      <c r="E123" s="55"/>
      <c r="F123" s="56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8"/>
      <c r="AK123" s="58"/>
      <c r="AL123" s="49"/>
    </row>
    <row r="124" spans="1:38" s="59" customFormat="1" hidden="1">
      <c r="A124" s="52"/>
      <c r="B124" s="53"/>
      <c r="C124" s="54"/>
      <c r="D124" s="54"/>
      <c r="E124" s="55"/>
      <c r="F124" s="56"/>
      <c r="G124" s="57"/>
      <c r="H124" s="18"/>
      <c r="I124" s="18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8"/>
      <c r="AK124" s="58"/>
      <c r="AL124" s="49"/>
    </row>
    <row r="125" spans="1:38" s="59" customFormat="1" hidden="1">
      <c r="A125" s="52"/>
      <c r="B125" s="53"/>
      <c r="C125" s="54"/>
      <c r="D125" s="54"/>
      <c r="E125" s="55"/>
      <c r="F125" s="56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8"/>
      <c r="AK125" s="58"/>
      <c r="AL125" s="49"/>
    </row>
    <row r="126" spans="1:38" s="59" customFormat="1" hidden="1">
      <c r="A126" s="52"/>
      <c r="B126" s="53"/>
      <c r="C126" s="54"/>
      <c r="D126" s="54"/>
      <c r="E126" s="55"/>
      <c r="F126" s="56"/>
      <c r="G126" s="57"/>
      <c r="H126" s="18"/>
      <c r="I126" s="18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8"/>
      <c r="AK126" s="58"/>
      <c r="AL126" s="49"/>
    </row>
    <row r="127" spans="1:38" s="59" customFormat="1" hidden="1">
      <c r="A127" s="52"/>
      <c r="B127" s="53"/>
      <c r="C127" s="54"/>
      <c r="D127" s="54"/>
      <c r="E127" s="55"/>
      <c r="F127" s="56"/>
      <c r="G127" s="57"/>
      <c r="H127" s="18"/>
      <c r="I127" s="18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8"/>
      <c r="AK127" s="58"/>
      <c r="AL127" s="49"/>
    </row>
    <row r="128" spans="1:38" s="59" customFormat="1" hidden="1">
      <c r="A128" s="52"/>
      <c r="B128" s="53"/>
      <c r="C128" s="54"/>
      <c r="D128" s="54"/>
      <c r="E128" s="55"/>
      <c r="F128" s="56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8"/>
      <c r="AK128" s="58"/>
      <c r="AL128" s="49"/>
    </row>
    <row r="129" spans="1:38" s="59" customFormat="1" hidden="1">
      <c r="A129" s="52"/>
      <c r="B129" s="53"/>
      <c r="C129" s="54"/>
      <c r="D129" s="54"/>
      <c r="E129" s="55"/>
      <c r="F129" s="56"/>
      <c r="G129" s="57"/>
      <c r="H129" s="18"/>
      <c r="I129" s="18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8"/>
      <c r="AK129" s="58"/>
      <c r="AL129" s="49"/>
    </row>
    <row r="130" spans="1:38" s="59" customFormat="1" hidden="1">
      <c r="A130" s="52"/>
      <c r="B130" s="53"/>
      <c r="C130" s="54"/>
      <c r="D130" s="54"/>
      <c r="E130" s="55"/>
      <c r="F130" s="56"/>
      <c r="G130" s="57"/>
      <c r="H130" s="18"/>
      <c r="I130" s="18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8"/>
      <c r="AK130" s="58"/>
      <c r="AL130" s="49"/>
    </row>
    <row r="131" spans="1:38" s="59" customFormat="1" hidden="1">
      <c r="A131" s="52"/>
      <c r="B131" s="53"/>
      <c r="C131" s="54"/>
      <c r="D131" s="54"/>
      <c r="E131" s="55"/>
      <c r="F131" s="56"/>
      <c r="G131" s="57"/>
      <c r="H131" s="18"/>
      <c r="I131" s="18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8"/>
      <c r="AK131" s="58"/>
      <c r="AL131" s="49"/>
    </row>
    <row r="132" spans="1:38" s="59" customFormat="1" hidden="1">
      <c r="A132" s="52"/>
      <c r="B132" s="53"/>
      <c r="C132" s="54"/>
      <c r="D132" s="54"/>
      <c r="E132" s="55"/>
      <c r="F132" s="56"/>
      <c r="G132" s="57"/>
      <c r="H132" s="18"/>
      <c r="I132" s="18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8"/>
      <c r="AK132" s="58"/>
      <c r="AL132" s="49"/>
    </row>
    <row r="133" spans="1:38" s="59" customFormat="1" hidden="1">
      <c r="A133" s="52"/>
      <c r="B133" s="53"/>
      <c r="C133" s="54"/>
      <c r="D133" s="54"/>
      <c r="E133" s="55"/>
      <c r="F133" s="56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8"/>
      <c r="AK133" s="58"/>
      <c r="AL133" s="49"/>
    </row>
    <row r="134" spans="1:38" s="59" customFormat="1" hidden="1">
      <c r="A134" s="52"/>
      <c r="B134" s="53"/>
      <c r="C134" s="54"/>
      <c r="D134" s="54"/>
      <c r="E134" s="55"/>
      <c r="F134" s="56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8"/>
      <c r="AK134" s="58"/>
      <c r="AL134" s="49"/>
    </row>
    <row r="135" spans="1:38" s="59" customFormat="1" hidden="1">
      <c r="A135" s="52"/>
      <c r="B135" s="53"/>
      <c r="C135" s="54"/>
      <c r="D135" s="54"/>
      <c r="E135" s="55"/>
      <c r="F135" s="56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8"/>
      <c r="AK135" s="58"/>
      <c r="AL135" s="49"/>
    </row>
    <row r="136" spans="1:38" s="59" customFormat="1" hidden="1">
      <c r="A136" s="52"/>
      <c r="B136" s="53"/>
      <c r="C136" s="54"/>
      <c r="D136" s="54"/>
      <c r="E136" s="55"/>
      <c r="F136" s="56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8"/>
      <c r="AK136" s="58"/>
      <c r="AL136" s="49"/>
    </row>
    <row r="137" spans="1:38" s="59" customFormat="1" hidden="1">
      <c r="A137" s="52"/>
      <c r="B137" s="53"/>
      <c r="C137" s="54"/>
      <c r="D137" s="54"/>
      <c r="E137" s="55"/>
      <c r="F137" s="56"/>
      <c r="G137" s="57"/>
      <c r="H137" s="18"/>
      <c r="I137" s="18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8"/>
      <c r="AK137" s="58"/>
      <c r="AL137" s="49"/>
    </row>
    <row r="138" spans="1:38" s="59" customFormat="1" hidden="1">
      <c r="A138" s="52"/>
      <c r="B138" s="53"/>
      <c r="C138" s="54"/>
      <c r="D138" s="54"/>
      <c r="E138" s="55"/>
      <c r="F138" s="56"/>
      <c r="G138" s="57"/>
      <c r="H138" s="18"/>
      <c r="I138" s="18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8"/>
      <c r="AK138" s="58"/>
      <c r="AL138" s="49"/>
    </row>
    <row r="139" spans="1:38" s="59" customFormat="1" hidden="1">
      <c r="A139" s="52"/>
      <c r="B139" s="53"/>
      <c r="C139" s="54"/>
      <c r="D139" s="54"/>
      <c r="E139" s="55"/>
      <c r="F139" s="56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8"/>
      <c r="AK139" s="58"/>
      <c r="AL139" s="49"/>
    </row>
    <row r="140" spans="1:38" s="59" customFormat="1" hidden="1">
      <c r="A140" s="52"/>
      <c r="B140" s="53"/>
      <c r="C140" s="54"/>
      <c r="D140" s="54"/>
      <c r="E140" s="55"/>
      <c r="F140" s="56"/>
      <c r="G140" s="57"/>
      <c r="H140" s="18"/>
      <c r="I140" s="18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8"/>
      <c r="AK140" s="58"/>
      <c r="AL140" s="49"/>
    </row>
    <row r="141" spans="1:38" s="59" customFormat="1" hidden="1">
      <c r="A141" s="52"/>
      <c r="B141" s="53"/>
      <c r="C141" s="54"/>
      <c r="D141" s="54"/>
      <c r="E141" s="55"/>
      <c r="F141" s="56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8"/>
      <c r="AK141" s="58"/>
      <c r="AL141" s="49"/>
    </row>
    <row r="142" spans="1:38" s="59" customFormat="1" hidden="1">
      <c r="A142" s="52"/>
      <c r="B142" s="53"/>
      <c r="C142" s="54"/>
      <c r="D142" s="54"/>
      <c r="E142" s="55"/>
      <c r="F142" s="56"/>
      <c r="G142" s="57"/>
      <c r="H142" s="18"/>
      <c r="I142" s="18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8"/>
      <c r="AK142" s="58"/>
      <c r="AL142" s="49"/>
    </row>
    <row r="143" spans="1:38" s="59" customFormat="1" hidden="1">
      <c r="A143" s="52"/>
      <c r="B143" s="53"/>
      <c r="C143" s="54"/>
      <c r="D143" s="54"/>
      <c r="E143" s="55"/>
      <c r="F143" s="56"/>
      <c r="G143" s="57"/>
      <c r="H143" s="18"/>
      <c r="I143" s="18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8"/>
      <c r="AK143" s="58"/>
      <c r="AL143" s="49"/>
    </row>
    <row r="144" spans="1:38" s="59" customFormat="1" hidden="1">
      <c r="A144" s="52"/>
      <c r="B144" s="53"/>
      <c r="C144" s="54"/>
      <c r="D144" s="54"/>
      <c r="E144" s="55"/>
      <c r="F144" s="56"/>
      <c r="G144" s="57"/>
      <c r="H144" s="18"/>
      <c r="I144" s="18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8"/>
      <c r="AK144" s="58"/>
      <c r="AL144" s="49"/>
    </row>
    <row r="145" spans="1:38" s="59" customFormat="1" hidden="1">
      <c r="A145" s="52"/>
      <c r="B145" s="53"/>
      <c r="C145" s="54"/>
      <c r="D145" s="54"/>
      <c r="E145" s="55"/>
      <c r="F145" s="56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8"/>
      <c r="AK145" s="58"/>
      <c r="AL145" s="49"/>
    </row>
    <row r="146" spans="1:38" s="59" customFormat="1" hidden="1">
      <c r="A146" s="52"/>
      <c r="B146" s="53"/>
      <c r="C146" s="54"/>
      <c r="D146" s="54"/>
      <c r="E146" s="55"/>
      <c r="F146" s="56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8"/>
      <c r="AK146" s="58"/>
      <c r="AL146" s="49"/>
    </row>
    <row r="147" spans="1:38" s="59" customFormat="1" hidden="1">
      <c r="A147" s="52"/>
      <c r="B147" s="53"/>
      <c r="C147" s="54"/>
      <c r="D147" s="54"/>
      <c r="E147" s="55"/>
      <c r="F147" s="56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8"/>
      <c r="AK147" s="58"/>
      <c r="AL147" s="49"/>
    </row>
    <row r="148" spans="1:38" s="59" customFormat="1" hidden="1">
      <c r="A148" s="52"/>
      <c r="B148" s="53"/>
      <c r="C148" s="54"/>
      <c r="D148" s="54"/>
      <c r="E148" s="55"/>
      <c r="F148" s="56"/>
      <c r="G148" s="57"/>
      <c r="H148" s="18"/>
      <c r="I148" s="18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8"/>
      <c r="AK148" s="58"/>
      <c r="AL148" s="49"/>
    </row>
    <row r="149" spans="1:38" s="59" customFormat="1" hidden="1">
      <c r="A149" s="60"/>
      <c r="B149" s="61"/>
      <c r="C149" s="62"/>
      <c r="D149" s="62"/>
      <c r="E149" s="63"/>
      <c r="F149" s="64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57"/>
      <c r="AI149" s="65"/>
      <c r="AJ149" s="58"/>
      <c r="AK149" s="58"/>
      <c r="AL149" s="49"/>
    </row>
    <row r="150" spans="1:38" s="59" customFormat="1" hidden="1">
      <c r="A150" s="66"/>
      <c r="B150" s="66"/>
      <c r="C150" s="67"/>
      <c r="D150" s="67"/>
      <c r="E150" s="68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65"/>
      <c r="AJ150" s="58"/>
      <c r="AK150" s="58"/>
      <c r="AL150" s="49"/>
    </row>
    <row r="151" spans="1:38" s="59" customFormat="1" hidden="1">
      <c r="A151" s="66"/>
      <c r="B151" s="66"/>
      <c r="C151" s="67"/>
      <c r="D151" s="67"/>
      <c r="E151" s="68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65"/>
      <c r="AJ151" s="58"/>
      <c r="AK151" s="58"/>
      <c r="AL151" s="49"/>
    </row>
    <row r="152" spans="1:38" s="59" customFormat="1" hidden="1">
      <c r="A152" s="66"/>
      <c r="B152" s="66"/>
      <c r="C152" s="67"/>
      <c r="D152" s="67"/>
      <c r="E152" s="68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65"/>
      <c r="AJ152" s="58"/>
      <c r="AK152" s="58"/>
      <c r="AL152" s="49"/>
    </row>
    <row r="153" spans="1:38" s="59" customFormat="1" hidden="1">
      <c r="A153" s="66"/>
      <c r="B153" s="66"/>
      <c r="C153" s="67"/>
      <c r="D153" s="67"/>
      <c r="E153" s="68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65"/>
      <c r="AJ153" s="58"/>
      <c r="AK153" s="58"/>
      <c r="AL153" s="49"/>
    </row>
    <row r="154" spans="1:38" s="59" customFormat="1" hidden="1">
      <c r="A154" s="66"/>
      <c r="B154" s="66"/>
      <c r="C154" s="67"/>
      <c r="D154" s="67"/>
      <c r="E154" s="68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65"/>
      <c r="AJ154" s="58"/>
      <c r="AK154" s="58"/>
      <c r="AL154" s="49"/>
    </row>
    <row r="155" spans="1:38" s="59" customFormat="1" hidden="1">
      <c r="A155" s="66"/>
      <c r="B155" s="66"/>
      <c r="C155" s="67"/>
      <c r="D155" s="67"/>
      <c r="E155" s="68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65"/>
      <c r="AJ155" s="58"/>
      <c r="AK155" s="58"/>
      <c r="AL155" s="49"/>
    </row>
    <row r="156" spans="1:38" s="59" customFormat="1" hidden="1">
      <c r="A156" s="66"/>
      <c r="B156" s="66"/>
      <c r="C156" s="67"/>
      <c r="D156" s="67"/>
      <c r="E156" s="68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65"/>
      <c r="AJ156" s="58"/>
      <c r="AK156" s="58"/>
      <c r="AL156" s="49"/>
    </row>
    <row r="157" spans="1:38" s="59" customFormat="1" hidden="1">
      <c r="A157" s="66"/>
      <c r="B157" s="66"/>
      <c r="C157" s="67"/>
      <c r="D157" s="67"/>
      <c r="E157" s="68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65"/>
      <c r="AJ157" s="58"/>
      <c r="AK157" s="58"/>
      <c r="AL157" s="49"/>
    </row>
    <row r="158" spans="1:38" s="59" customFormat="1" hidden="1">
      <c r="A158" s="66"/>
      <c r="B158" s="66"/>
      <c r="C158" s="67"/>
      <c r="D158" s="67"/>
      <c r="E158" s="68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65"/>
      <c r="AJ158" s="58"/>
      <c r="AK158" s="58"/>
      <c r="AL158" s="49"/>
    </row>
    <row r="159" spans="1:38" s="59" customFormat="1" hidden="1">
      <c r="A159" s="66"/>
      <c r="B159" s="66"/>
      <c r="C159" s="67"/>
      <c r="D159" s="67"/>
      <c r="E159" s="68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65"/>
      <c r="AJ159" s="58"/>
      <c r="AK159" s="58"/>
      <c r="AL159" s="49"/>
    </row>
    <row r="160" spans="1:38" s="59" customFormat="1" hidden="1">
      <c r="A160" s="66"/>
      <c r="B160" s="66"/>
      <c r="C160" s="67"/>
      <c r="D160" s="67"/>
      <c r="E160" s="68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65"/>
      <c r="AJ160" s="58"/>
      <c r="AK160" s="58"/>
      <c r="AL160" s="49"/>
    </row>
    <row r="161" spans="1:38" s="59" customFormat="1" hidden="1">
      <c r="A161" s="66"/>
      <c r="B161" s="66"/>
      <c r="C161" s="67"/>
      <c r="D161" s="67"/>
      <c r="E161" s="68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65"/>
      <c r="AJ161" s="58"/>
      <c r="AK161" s="58"/>
      <c r="AL161" s="49"/>
    </row>
    <row r="162" spans="1:38" s="59" customFormat="1" hidden="1">
      <c r="A162" s="66"/>
      <c r="B162" s="66"/>
      <c r="C162" s="67"/>
      <c r="D162" s="67"/>
      <c r="E162" s="68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65"/>
      <c r="AJ162" s="58"/>
      <c r="AK162" s="58"/>
      <c r="AL162" s="49"/>
    </row>
    <row r="163" spans="1:38" s="59" customFormat="1" hidden="1">
      <c r="A163" s="66"/>
      <c r="B163" s="66"/>
      <c r="C163" s="67"/>
      <c r="D163" s="67"/>
      <c r="E163" s="68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65"/>
      <c r="AJ163" s="58"/>
      <c r="AK163" s="58"/>
      <c r="AL163" s="49"/>
    </row>
    <row r="164" spans="1:38" s="59" customFormat="1" hidden="1">
      <c r="A164" s="66"/>
      <c r="B164" s="66"/>
      <c r="C164" s="67"/>
      <c r="D164" s="67"/>
      <c r="E164" s="68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65"/>
      <c r="AJ164" s="58"/>
      <c r="AK164" s="58"/>
      <c r="AL164" s="49"/>
    </row>
    <row r="165" spans="1:38" s="59" customFormat="1" hidden="1">
      <c r="A165" s="66"/>
      <c r="B165" s="66"/>
      <c r="C165" s="67"/>
      <c r="D165" s="67"/>
      <c r="E165" s="68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65"/>
      <c r="AJ165" s="58"/>
      <c r="AK165" s="58"/>
      <c r="AL165" s="49"/>
    </row>
    <row r="166" spans="1:38" s="59" customFormat="1" hidden="1">
      <c r="A166" s="66"/>
      <c r="B166" s="66"/>
      <c r="C166" s="67"/>
      <c r="D166" s="67"/>
      <c r="E166" s="68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65"/>
      <c r="AJ166" s="58"/>
      <c r="AK166" s="58"/>
      <c r="AL166" s="49"/>
    </row>
    <row r="167" spans="1:38" s="59" customFormat="1" hidden="1">
      <c r="A167" s="66"/>
      <c r="B167" s="66"/>
      <c r="C167" s="67"/>
      <c r="D167" s="67"/>
      <c r="E167" s="68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65"/>
      <c r="AJ167" s="58"/>
      <c r="AK167" s="58"/>
      <c r="AL167" s="49"/>
    </row>
    <row r="168" spans="1:38" s="59" customFormat="1" hidden="1">
      <c r="A168" s="66"/>
      <c r="B168" s="66"/>
      <c r="C168" s="67"/>
      <c r="D168" s="67"/>
      <c r="E168" s="68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65"/>
      <c r="AJ168" s="58"/>
      <c r="AK168" s="58"/>
      <c r="AL168" s="49"/>
    </row>
    <row r="169" spans="1:38" s="59" customFormat="1" hidden="1">
      <c r="A169" s="66"/>
      <c r="B169" s="66"/>
      <c r="C169" s="67"/>
      <c r="D169" s="67"/>
      <c r="E169" s="68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65"/>
      <c r="AJ169" s="58"/>
      <c r="AK169" s="58"/>
      <c r="AL169" s="49"/>
    </row>
    <row r="170" spans="1:38" s="59" customFormat="1" hidden="1">
      <c r="A170" s="66"/>
      <c r="B170" s="66"/>
      <c r="C170" s="67"/>
      <c r="D170" s="67"/>
      <c r="E170" s="68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65"/>
      <c r="AJ170" s="58"/>
      <c r="AK170" s="58"/>
      <c r="AL170" s="49"/>
    </row>
    <row r="171" spans="1:38" s="59" customFormat="1" hidden="1">
      <c r="A171" s="66"/>
      <c r="B171" s="66"/>
      <c r="C171" s="67"/>
      <c r="D171" s="67"/>
      <c r="E171" s="68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65"/>
      <c r="AJ171" s="58"/>
      <c r="AK171" s="58"/>
      <c r="AL171" s="49"/>
    </row>
    <row r="172" spans="1:38" s="59" customFormat="1" hidden="1">
      <c r="A172" s="66"/>
      <c r="B172" s="66"/>
      <c r="C172" s="67"/>
      <c r="D172" s="67"/>
      <c r="E172" s="68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65"/>
      <c r="AJ172" s="58"/>
      <c r="AK172" s="58"/>
      <c r="AL172" s="49"/>
    </row>
    <row r="173" spans="1:38" s="59" customFormat="1" hidden="1">
      <c r="A173" s="66"/>
      <c r="B173" s="66"/>
      <c r="C173" s="67"/>
      <c r="D173" s="67"/>
      <c r="E173" s="68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65"/>
      <c r="AJ173" s="58"/>
      <c r="AK173" s="58"/>
      <c r="AL173" s="49"/>
    </row>
    <row r="174" spans="1:38" s="59" customFormat="1" hidden="1">
      <c r="A174" s="66"/>
      <c r="B174" s="66"/>
      <c r="C174" s="67"/>
      <c r="D174" s="67"/>
      <c r="E174" s="68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65"/>
      <c r="AJ174" s="58"/>
      <c r="AK174" s="58"/>
      <c r="AL174" s="49"/>
    </row>
    <row r="175" spans="1:38" s="59" customFormat="1" hidden="1">
      <c r="A175" s="66"/>
      <c r="B175" s="66"/>
      <c r="C175" s="67"/>
      <c r="D175" s="67"/>
      <c r="E175" s="68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65"/>
      <c r="AJ175" s="58"/>
      <c r="AK175" s="58"/>
      <c r="AL175" s="49"/>
    </row>
    <row r="176" spans="1:38" s="59" customFormat="1" hidden="1">
      <c r="A176" s="66"/>
      <c r="B176" s="66"/>
      <c r="C176" s="67"/>
      <c r="D176" s="67"/>
      <c r="E176" s="68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65"/>
      <c r="AJ176" s="58"/>
      <c r="AK176" s="58"/>
      <c r="AL176" s="49"/>
    </row>
    <row r="177" spans="1:38" s="59" customFormat="1" hidden="1">
      <c r="A177" s="66"/>
      <c r="B177" s="66"/>
      <c r="C177" s="67"/>
      <c r="D177" s="67"/>
      <c r="E177" s="68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65"/>
      <c r="AJ177" s="58"/>
      <c r="AK177" s="58"/>
      <c r="AL177" s="49"/>
    </row>
    <row r="178" spans="1:38" s="59" customFormat="1" hidden="1">
      <c r="A178" s="66"/>
      <c r="B178" s="66"/>
      <c r="C178" s="67"/>
      <c r="D178" s="67"/>
      <c r="E178" s="68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65"/>
      <c r="AJ178" s="58"/>
      <c r="AK178" s="58"/>
      <c r="AL178" s="49"/>
    </row>
    <row r="179" spans="1:38" s="59" customFormat="1" hidden="1">
      <c r="A179" s="66"/>
      <c r="B179" s="66"/>
      <c r="C179" s="67"/>
      <c r="D179" s="67"/>
      <c r="E179" s="68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65"/>
      <c r="AJ179" s="58"/>
      <c r="AK179" s="58"/>
      <c r="AL179" s="49"/>
    </row>
    <row r="180" spans="1:38" s="59" customFormat="1" hidden="1">
      <c r="A180" s="66"/>
      <c r="B180" s="66"/>
      <c r="C180" s="67"/>
      <c r="D180" s="67"/>
      <c r="E180" s="68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65"/>
      <c r="AJ180" s="58"/>
      <c r="AK180" s="58"/>
      <c r="AL180" s="49"/>
    </row>
    <row r="181" spans="1:38" s="5" customFormat="1" ht="24.75" customHeight="1">
      <c r="A181" s="13"/>
      <c r="B181" s="16"/>
      <c r="C181" s="15"/>
      <c r="D181" s="15"/>
      <c r="E181" s="23"/>
      <c r="F181" s="134" t="str">
        <f>F2</f>
        <v>184-Eng Lang&amp; Lit</v>
      </c>
      <c r="G181" s="135"/>
      <c r="H181" s="134" t="str">
        <f>H2</f>
        <v>002- Hindi-A</v>
      </c>
      <c r="I181" s="135"/>
      <c r="J181" s="134" t="str">
        <f>J2</f>
        <v>041- Math Standard</v>
      </c>
      <c r="K181" s="135"/>
      <c r="L181" s="134" t="str">
        <f>L2</f>
        <v>241- Maths Basic</v>
      </c>
      <c r="M181" s="135"/>
      <c r="N181" s="134" t="str">
        <f>N2</f>
        <v>086- Science</v>
      </c>
      <c r="O181" s="135"/>
      <c r="P181" s="134" t="str">
        <f>P2</f>
        <v>087- Social Sc</v>
      </c>
      <c r="Q181" s="135"/>
      <c r="R181" s="134" t="str">
        <f>R2</f>
        <v>417-AI</v>
      </c>
      <c r="S181" s="135"/>
      <c r="T181" s="134">
        <f>T2</f>
        <v>0</v>
      </c>
      <c r="U181" s="135"/>
      <c r="V181" s="134">
        <f>V2</f>
        <v>0</v>
      </c>
      <c r="W181" s="135"/>
      <c r="X181" s="134">
        <f>X2</f>
        <v>0</v>
      </c>
      <c r="Y181" s="135"/>
      <c r="Z181" s="134">
        <f>Z2</f>
        <v>0</v>
      </c>
      <c r="AA181" s="135"/>
      <c r="AB181" s="134">
        <f>AB2</f>
        <v>0</v>
      </c>
      <c r="AC181" s="135"/>
      <c r="AD181" s="134">
        <f>AD2</f>
        <v>0</v>
      </c>
      <c r="AE181" s="135"/>
      <c r="AF181" s="134">
        <f>AF2</f>
        <v>0</v>
      </c>
      <c r="AG181" s="135"/>
      <c r="AH181" s="27"/>
      <c r="AI181" s="28"/>
      <c r="AJ181" s="36"/>
      <c r="AK181" s="22"/>
      <c r="AL181" s="22"/>
    </row>
    <row r="182" spans="1:38">
      <c r="A182" s="150" t="s">
        <v>28</v>
      </c>
      <c r="B182" s="151"/>
      <c r="C182" s="151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3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19"/>
      <c r="AI182" s="19"/>
      <c r="AJ182" s="25"/>
      <c r="AK182" s="25"/>
    </row>
    <row r="183" spans="1:38">
      <c r="A183" s="154" t="s">
        <v>172</v>
      </c>
      <c r="B183" s="155"/>
      <c r="C183" s="155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7"/>
      <c r="X183" s="73"/>
      <c r="Y183" s="9"/>
      <c r="Z183" s="9"/>
      <c r="AA183" s="9"/>
      <c r="AB183" s="9"/>
      <c r="AC183" s="9"/>
      <c r="AD183" s="9"/>
      <c r="AE183" s="9"/>
      <c r="AF183" s="9"/>
      <c r="AG183" s="9"/>
      <c r="AH183" s="19"/>
      <c r="AI183" s="19"/>
      <c r="AJ183" s="25"/>
      <c r="AK183" s="25"/>
    </row>
    <row r="184" spans="1:38" ht="34.5" customHeight="1">
      <c r="A184" s="74"/>
      <c r="B184" s="75" t="s">
        <v>16</v>
      </c>
      <c r="C184" s="2" t="s">
        <v>42</v>
      </c>
      <c r="D184" s="2" t="s">
        <v>43</v>
      </c>
      <c r="E184" s="3" t="s">
        <v>27</v>
      </c>
      <c r="F184" s="74" t="s">
        <v>13</v>
      </c>
      <c r="G184" s="74" t="s">
        <v>9</v>
      </c>
      <c r="H184" s="74" t="s">
        <v>10</v>
      </c>
      <c r="I184" s="74" t="s">
        <v>12</v>
      </c>
      <c r="J184" s="74" t="s">
        <v>11</v>
      </c>
      <c r="K184" s="74" t="s">
        <v>8</v>
      </c>
      <c r="L184" s="74" t="s">
        <v>6</v>
      </c>
      <c r="M184" s="74" t="s">
        <v>7</v>
      </c>
      <c r="N184" s="72" t="s">
        <v>14</v>
      </c>
      <c r="O184" s="99" t="s">
        <v>18</v>
      </c>
      <c r="P184" s="99" t="s">
        <v>19</v>
      </c>
      <c r="Q184" s="99" t="s">
        <v>20</v>
      </c>
      <c r="R184" s="99" t="s">
        <v>21</v>
      </c>
      <c r="S184" s="99" t="s">
        <v>22</v>
      </c>
      <c r="T184" s="99" t="s">
        <v>15</v>
      </c>
      <c r="U184" s="14" t="s">
        <v>23</v>
      </c>
      <c r="V184" s="14" t="s">
        <v>24</v>
      </c>
      <c r="W184" s="17" t="s">
        <v>29</v>
      </c>
      <c r="X184" s="77"/>
      <c r="Y184" s="9"/>
      <c r="Z184" s="9"/>
      <c r="AA184" s="9"/>
      <c r="AB184" s="9"/>
      <c r="AC184" s="9"/>
      <c r="AD184" s="9"/>
      <c r="AE184" s="9"/>
      <c r="AF184" s="9"/>
      <c r="AG184" s="9"/>
      <c r="AH184" s="19"/>
      <c r="AI184" s="19"/>
      <c r="AJ184" s="25"/>
      <c r="AK184" s="25"/>
    </row>
    <row r="185" spans="1:38">
      <c r="A185" s="74"/>
      <c r="B185" s="78" t="str">
        <f>F2</f>
        <v>184-Eng Lang&amp; Lit</v>
      </c>
      <c r="C185" s="79">
        <f>COUNTA(G4:G180)</f>
        <v>117</v>
      </c>
      <c r="D185" s="104">
        <f>C185-N185</f>
        <v>117</v>
      </c>
      <c r="E185" s="117">
        <f>100*D185/C185</f>
        <v>100</v>
      </c>
      <c r="F185" s="79">
        <f>COUNTIF(G4:G180,"A1")</f>
        <v>13</v>
      </c>
      <c r="G185" s="79">
        <f>COUNTIF(G4:G180,"A2")</f>
        <v>11</v>
      </c>
      <c r="H185" s="79">
        <f>COUNTIF(G4:G180,"B1")</f>
        <v>20</v>
      </c>
      <c r="I185" s="79">
        <f>COUNTIF(G4:G180,"B2")</f>
        <v>16</v>
      </c>
      <c r="J185" s="79">
        <f>COUNTIF(G4:G180,"C1")</f>
        <v>11</v>
      </c>
      <c r="K185" s="79">
        <f>COUNTIF(G4:G180,"C2")</f>
        <v>18</v>
      </c>
      <c r="L185" s="79">
        <f>COUNTIF(G4:G180,"D1")</f>
        <v>16</v>
      </c>
      <c r="M185" s="79">
        <f>COUNTIF(G4:G180,"D2")</f>
        <v>12</v>
      </c>
      <c r="N185" s="72">
        <f>COUNTIF(G4:G180,"E")</f>
        <v>0</v>
      </c>
      <c r="O185" s="81">
        <f>COUNTIF(F4:F180,"&gt;=0")-COUNTIF(F4:F180,"&gt;32.9")</f>
        <v>0</v>
      </c>
      <c r="P185" s="81">
        <f>COUNTIF(F4:F180,"&gt;=33")-COUNTIF(F4:F180,"&gt;44.9")</f>
        <v>7</v>
      </c>
      <c r="Q185" s="81">
        <f>COUNTIF(F4:F180,"&gt;=45")-COUNTIF(F4:F180,"&gt;59.9")</f>
        <v>26</v>
      </c>
      <c r="R185" s="81">
        <f>COUNTIF(F4:F180,"&gt;=60")-COUNTIF(F4:F180,"&gt;74.9")</f>
        <v>32</v>
      </c>
      <c r="S185" s="81">
        <f>COUNTIF(F4:F180,"&gt;=75")-COUNTIF(F4:F180,"&gt;89.9")</f>
        <v>39</v>
      </c>
      <c r="T185" s="81">
        <f>COUNTIF(F4:F180,"&gt;=90")-COUNTIF(F4:F180,"&gt;100")</f>
        <v>13</v>
      </c>
      <c r="U185" s="29">
        <f>F185*8+G185*7+H185*6+I185*5+J185*4+K185*3+L185*2+M185*1</f>
        <v>523</v>
      </c>
      <c r="V185" s="30">
        <f>U185*100/(C185*8)</f>
        <v>55.876068376068375</v>
      </c>
      <c r="W185" s="79">
        <f>AVERAGE(F4:F180)</f>
        <v>69.692307692307693</v>
      </c>
      <c r="X185" s="83"/>
      <c r="Y185" s="9"/>
      <c r="Z185" s="9"/>
      <c r="AA185" s="9"/>
      <c r="AB185" s="9"/>
      <c r="AC185" s="9"/>
      <c r="AD185" s="9"/>
      <c r="AE185" s="9"/>
      <c r="AF185" s="9"/>
      <c r="AG185" s="9"/>
      <c r="AH185" s="19"/>
      <c r="AI185" s="19"/>
      <c r="AJ185" s="25"/>
      <c r="AK185" s="25"/>
    </row>
    <row r="186" spans="1:38">
      <c r="A186" s="74"/>
      <c r="B186" s="84" t="str">
        <f>H2</f>
        <v>002- Hindi-A</v>
      </c>
      <c r="C186" s="85">
        <f>COUNTA(I4:I180)</f>
        <v>117</v>
      </c>
      <c r="D186" s="104">
        <f t="shared" ref="D186:D198" si="8">C186-N186</f>
        <v>117</v>
      </c>
      <c r="E186" s="118">
        <f t="shared" ref="E186:E199" si="9">100*D186/C186</f>
        <v>100</v>
      </c>
      <c r="F186" s="85">
        <f>COUNTIF(I4:I180,"A1")</f>
        <v>38</v>
      </c>
      <c r="G186" s="85">
        <f>COUNTIF(I4:I180,"A2")</f>
        <v>19</v>
      </c>
      <c r="H186" s="85">
        <f>COUNTIF(I4:I180,"B1")</f>
        <v>23</v>
      </c>
      <c r="I186" s="85">
        <f>COUNTIF(I4:I180,"B2")</f>
        <v>6</v>
      </c>
      <c r="J186" s="85">
        <f>COUNTIF(I4:I180,"C1")</f>
        <v>13</v>
      </c>
      <c r="K186" s="85">
        <f>COUNTIF(I4:I180,"C2")</f>
        <v>5</v>
      </c>
      <c r="L186" s="85">
        <f>COUNTIF(I4:I180,"D1")</f>
        <v>13</v>
      </c>
      <c r="M186" s="85">
        <f>COUNTIF(I4:I180,"D2")</f>
        <v>0</v>
      </c>
      <c r="N186" s="72">
        <f>COUNTIF(I4:I180,"E")</f>
        <v>0</v>
      </c>
      <c r="O186" s="87">
        <f>COUNTIF(H4:H180,"&gt;=0")-COUNTIF(H4:H180,"&gt;32")</f>
        <v>0</v>
      </c>
      <c r="P186" s="87">
        <f>COUNTIF(H4:H180,"&gt;=33")-COUNTIF(H4:H180,"&gt;44.9")</f>
        <v>0</v>
      </c>
      <c r="Q186" s="87">
        <f>COUNTIF(H4:H180,"&gt;=45")-COUNTIF(H4:H180,"&gt;59.9")</f>
        <v>11</v>
      </c>
      <c r="R186" s="87">
        <f>COUNTIF(H4:H180,"&gt;=60")-COUNTIF(H4:H180,"&gt;74.9")</f>
        <v>20</v>
      </c>
      <c r="S186" s="87">
        <f>COUNTIF(H4:H180,"&gt;=75")-COUNTIF(H4:H180,"&gt;89.9")</f>
        <v>55</v>
      </c>
      <c r="T186" s="87">
        <f>COUNTIF(H4:H180,"&gt;=90")-COUNTIF(H4:H180,"&gt;100")</f>
        <v>31</v>
      </c>
      <c r="U186" s="24">
        <f t="shared" ref="U186:U198" si="10">F186*8+G186*7+H186*6+I186*5+J186*4+K186*3+L186*2+M186*1</f>
        <v>698</v>
      </c>
      <c r="V186" s="31">
        <f t="shared" ref="V186:V198" si="11">U186*100/(C186*8)</f>
        <v>74.572649572649567</v>
      </c>
      <c r="W186" s="85">
        <f>AVERAGE(H4:H180)</f>
        <v>80.726495726495727</v>
      </c>
      <c r="X186" s="83"/>
      <c r="Y186" s="9"/>
      <c r="Z186" s="9"/>
      <c r="AA186" s="9"/>
      <c r="AB186" s="9"/>
      <c r="AC186" s="9"/>
      <c r="AD186" s="9"/>
      <c r="AE186" s="9"/>
      <c r="AF186" s="9"/>
      <c r="AG186" s="9"/>
      <c r="AH186" s="19"/>
      <c r="AI186" s="19"/>
      <c r="AJ186" s="25"/>
      <c r="AK186" s="25"/>
    </row>
    <row r="187" spans="1:38">
      <c r="A187" s="74"/>
      <c r="B187" s="89" t="str">
        <f>J2</f>
        <v>041- Math Standard</v>
      </c>
      <c r="C187" s="83">
        <f>COUNTA(K4:K180)</f>
        <v>70</v>
      </c>
      <c r="D187" s="104">
        <f t="shared" si="8"/>
        <v>65</v>
      </c>
      <c r="E187" s="119">
        <f t="shared" si="9"/>
        <v>92.857142857142861</v>
      </c>
      <c r="F187" s="83">
        <f>COUNTIF(K4:K180,"A1")</f>
        <v>3</v>
      </c>
      <c r="G187" s="83">
        <f>COUNTIF(K4:K180,"A2")</f>
        <v>11</v>
      </c>
      <c r="H187" s="83">
        <f>COUNTIF(K4:K180,"B1")</f>
        <v>4</v>
      </c>
      <c r="I187" s="83">
        <f>COUNTIF(K4:K180,"B2")</f>
        <v>6</v>
      </c>
      <c r="J187" s="83">
        <f>COUNTIF(K4:K180,"C1")</f>
        <v>7</v>
      </c>
      <c r="K187" s="83">
        <f>COUNTIF(K4:K180,"C2")</f>
        <v>7</v>
      </c>
      <c r="L187" s="83">
        <f>COUNTIF(K4:K180,"D1")</f>
        <v>10</v>
      </c>
      <c r="M187" s="83">
        <f>COUNTIF(K4:K180,"D2")</f>
        <v>17</v>
      </c>
      <c r="N187" s="72">
        <f>COUNTIF(K4:K180,"E")</f>
        <v>5</v>
      </c>
      <c r="O187" s="91">
        <f>COUNTIF(J4:J180,"&gt;=0")-COUNTIF(J4:J180,"&gt;32")</f>
        <v>5</v>
      </c>
      <c r="P187" s="91">
        <f>COUNTIF(J4:J180,"&gt;=33")-COUNTIF(J4:J180,"&gt;44.9")</f>
        <v>27</v>
      </c>
      <c r="Q187" s="91">
        <f>COUNTIF(J4:J180,"&gt;45")-COUNTIF(J4:J180,"&gt;59.9")</f>
        <v>14</v>
      </c>
      <c r="R187" s="91">
        <f>COUNTIF(J4:J180,"&gt;=60")-COUNTIF(J4:J180,"&gt;74.9")</f>
        <v>7</v>
      </c>
      <c r="S187" s="91">
        <f>COUNTIF(J4:J180,"&gt;=75")-COUNTIF(J4:J180,"&gt;89.9")</f>
        <v>14</v>
      </c>
      <c r="T187" s="91">
        <f>COUNTIF(J4:J180,"&gt;=90")-COUNTIF(J4:J180,"&gt;100")</f>
        <v>3</v>
      </c>
      <c r="U187" s="32">
        <f t="shared" si="10"/>
        <v>241</v>
      </c>
      <c r="V187" s="33">
        <f t="shared" si="11"/>
        <v>43.035714285714285</v>
      </c>
      <c r="W187" s="83">
        <f>AVERAGE(J4:J180)</f>
        <v>54</v>
      </c>
      <c r="X187" s="83"/>
      <c r="Y187" s="9"/>
      <c r="Z187" s="9"/>
      <c r="AA187" s="9"/>
      <c r="AB187" s="9"/>
      <c r="AC187" s="9"/>
      <c r="AD187" s="9"/>
      <c r="AE187" s="9"/>
      <c r="AF187" s="9"/>
      <c r="AG187" s="9"/>
      <c r="AH187" s="19"/>
      <c r="AI187" s="19"/>
      <c r="AJ187" s="25"/>
      <c r="AK187" s="25"/>
    </row>
    <row r="188" spans="1:38">
      <c r="A188" s="74"/>
      <c r="B188" s="78" t="str">
        <f>L2</f>
        <v>241- Maths Basic</v>
      </c>
      <c r="C188" s="79">
        <f>COUNTA(M4:M180)</f>
        <v>47</v>
      </c>
      <c r="D188" s="104">
        <f t="shared" si="8"/>
        <v>42</v>
      </c>
      <c r="E188" s="117">
        <f t="shared" si="9"/>
        <v>89.361702127659569</v>
      </c>
      <c r="F188" s="79">
        <f>COUNTIF(M4:M180,"A1")</f>
        <v>1</v>
      </c>
      <c r="G188" s="79">
        <f>COUNTIF(M4:M180,"A2")</f>
        <v>2</v>
      </c>
      <c r="H188" s="79">
        <f>COUNTIF(M4:M180,"B1")</f>
        <v>2</v>
      </c>
      <c r="I188" s="79">
        <f>COUNTIF(M4:M180,"B2")</f>
        <v>5</v>
      </c>
      <c r="J188" s="79">
        <f>COUNTIF(M4:M180,"C1")</f>
        <v>7</v>
      </c>
      <c r="K188" s="79">
        <f>COUNTIF(M4:M180,"C2")</f>
        <v>4</v>
      </c>
      <c r="L188" s="79">
        <f>COUNTIF(M4:M180,"D1")</f>
        <v>8</v>
      </c>
      <c r="M188" s="79">
        <f>COUNTIF(M4:M180,"D2")</f>
        <v>13</v>
      </c>
      <c r="N188" s="72">
        <f>COUNTIF(M4:M180,"E")</f>
        <v>5</v>
      </c>
      <c r="O188" s="81">
        <f>COUNTIF(L4:L180,"&gt;=0")-COUNTIF(L4:L180,"&gt;32")</f>
        <v>5</v>
      </c>
      <c r="P188" s="81">
        <f>COUNTIF(L4:L180,"&gt;=33")-COUNTIF(L4:L180,"&gt;44.9")</f>
        <v>25</v>
      </c>
      <c r="Q188" s="81">
        <f>COUNTIF(L4:L180,"&gt;=45")-COUNTIF(L4:L180,"&gt;59.9")</f>
        <v>14</v>
      </c>
      <c r="R188" s="81">
        <f>COUNTIF(L4:L180,"&gt;=60")-COUNTIF(L4:L180,"&gt;74.9")</f>
        <v>2</v>
      </c>
      <c r="S188" s="81">
        <f>COUNTIF(L4:L180,"&gt;=75")-COUNTIF(L4:L180,"&gt;89.9")</f>
        <v>1</v>
      </c>
      <c r="T188" s="81">
        <f>COUNTIF(L4:L180,"&gt;=90")-COUNTIF(L4:L180,"&gt;100")</f>
        <v>0</v>
      </c>
      <c r="U188" s="29">
        <f t="shared" si="10"/>
        <v>128</v>
      </c>
      <c r="V188" s="30">
        <f t="shared" si="11"/>
        <v>34.042553191489361</v>
      </c>
      <c r="W188" s="79">
        <f>AVERAGE(L4:L180)</f>
        <v>41.063829787234042</v>
      </c>
      <c r="X188" s="83"/>
      <c r="Y188" s="9"/>
      <c r="Z188" s="9"/>
      <c r="AA188" s="9"/>
      <c r="AB188" s="9"/>
      <c r="AC188" s="9"/>
      <c r="AD188" s="9"/>
      <c r="AE188" s="9"/>
      <c r="AF188" s="9"/>
      <c r="AG188" s="9"/>
      <c r="AH188" s="19"/>
      <c r="AI188" s="19"/>
      <c r="AJ188" s="25"/>
      <c r="AK188" s="25"/>
    </row>
    <row r="189" spans="1:38">
      <c r="A189" s="74"/>
      <c r="B189" s="84" t="str">
        <f>N2</f>
        <v>086- Science</v>
      </c>
      <c r="C189" s="85">
        <f>COUNTA(O4:O180)</f>
        <v>117</v>
      </c>
      <c r="D189" s="104">
        <f t="shared" si="8"/>
        <v>112</v>
      </c>
      <c r="E189" s="118">
        <f t="shared" si="9"/>
        <v>95.726495726495727</v>
      </c>
      <c r="F189" s="85">
        <f>COUNTIF(O4:O180,"A1")</f>
        <v>13</v>
      </c>
      <c r="G189" s="85">
        <f>COUNTIF(O4:O180,"A2")</f>
        <v>10</v>
      </c>
      <c r="H189" s="85">
        <f>COUNTIF(O4:O180,"B1")</f>
        <v>12</v>
      </c>
      <c r="I189" s="85">
        <f>COUNTIF(O4:O180,"B2")</f>
        <v>11</v>
      </c>
      <c r="J189" s="85">
        <f>COUNTIF(O4:O180,"C1")</f>
        <v>24</v>
      </c>
      <c r="K189" s="85">
        <f>COUNTIF(O4:O180,"C2")</f>
        <v>10</v>
      </c>
      <c r="L189" s="85">
        <f>COUNTIF(O4:O180,"D1")</f>
        <v>17</v>
      </c>
      <c r="M189" s="85">
        <f>COUNTIF(O4:O180,"D2")</f>
        <v>15</v>
      </c>
      <c r="N189" s="72">
        <f>COUNTIF(O4:O180,"E")</f>
        <v>5</v>
      </c>
      <c r="O189" s="87">
        <f>COUNTIF(N4:N180,"&gt;=0")-COUNTIF(N4:N180,"&gt;32")</f>
        <v>5</v>
      </c>
      <c r="P189" s="87">
        <f>COUNTIF(N4:N180,"&gt;=33")-COUNTIF(N4:N180,"&gt;44.9")</f>
        <v>32</v>
      </c>
      <c r="Q189" s="87">
        <f>COUNTIF(N4:N180,"&gt;=45")-COUNTIF(N4:N180,"&gt;59.9")</f>
        <v>34</v>
      </c>
      <c r="R189" s="87">
        <f>COUNTIF(N4:N180,"&gt;=60")-COUNTIF(N4:N180,"&gt;74.9")</f>
        <v>17</v>
      </c>
      <c r="S189" s="87">
        <f>COUNTIF(N4:N180,"&gt;=75")-COUNTIF(N4:N180,"&gt;89.9")</f>
        <v>16</v>
      </c>
      <c r="T189" s="87">
        <f>COUNTIF(N4:N180,"&gt;=90")-COUNTIF(N4:N180,"&gt;100")</f>
        <v>13</v>
      </c>
      <c r="U189" s="24">
        <f t="shared" si="10"/>
        <v>476</v>
      </c>
      <c r="V189" s="31">
        <f t="shared" si="11"/>
        <v>50.854700854700852</v>
      </c>
      <c r="W189" s="85">
        <f>AVERAGE(N4:N180)</f>
        <v>58.470085470085472</v>
      </c>
      <c r="X189" s="83"/>
      <c r="Y189" s="9"/>
      <c r="Z189" s="9"/>
      <c r="AA189" s="9"/>
      <c r="AB189" s="9"/>
      <c r="AC189" s="9"/>
      <c r="AD189" s="9"/>
      <c r="AE189" s="9"/>
      <c r="AF189" s="9"/>
      <c r="AG189" s="9"/>
      <c r="AH189" s="19"/>
      <c r="AI189" s="19"/>
      <c r="AJ189" s="25"/>
      <c r="AK189" s="25"/>
    </row>
    <row r="190" spans="1:38">
      <c r="A190" s="74"/>
      <c r="B190" s="89" t="str">
        <f>P2</f>
        <v>087- Social Sc</v>
      </c>
      <c r="C190" s="83">
        <f>COUNTA(Q4:Q180)</f>
        <v>117</v>
      </c>
      <c r="D190" s="104">
        <f t="shared" si="8"/>
        <v>117</v>
      </c>
      <c r="E190" s="119">
        <f t="shared" si="9"/>
        <v>100</v>
      </c>
      <c r="F190" s="83">
        <f>COUNTIF(Q4:Q180,"A1")</f>
        <v>11</v>
      </c>
      <c r="G190" s="83">
        <f>COUNTIF(Q4:Q180,"A2")</f>
        <v>12</v>
      </c>
      <c r="H190" s="83">
        <f>COUNTIF(Q4:Q180,"B1")</f>
        <v>10</v>
      </c>
      <c r="I190" s="83">
        <f>COUNTIF(Q4:Q180,"B2")</f>
        <v>19</v>
      </c>
      <c r="J190" s="83">
        <f>COUNTIF(Q4:Q180,"C1")</f>
        <v>16</v>
      </c>
      <c r="K190" s="83">
        <f>COUNTIF(Q4:Q180,"C2")</f>
        <v>16</v>
      </c>
      <c r="L190" s="83">
        <f>COUNTIF(Q4:Q180,"D1")</f>
        <v>11</v>
      </c>
      <c r="M190" s="83">
        <f>COUNTIF(Q4:Q180,"D2")</f>
        <v>22</v>
      </c>
      <c r="N190" s="72">
        <f>COUNTIF(Q4:Q180,"E")</f>
        <v>0</v>
      </c>
      <c r="O190" s="91">
        <f>COUNTIF(P4:P180,"&gt;=0")-COUNTIF(P4:P180,"&gt;32")</f>
        <v>0</v>
      </c>
      <c r="P190" s="91">
        <f>COUNTIF(P4:P180,"&gt;=33")-COUNTIF(P4:P180,"&gt;44.9")</f>
        <v>18</v>
      </c>
      <c r="Q190" s="91">
        <f>COUNTIF(P4:P180,"&gt;=45")-COUNTIF(P4:P180,"&gt;59.9")</f>
        <v>21</v>
      </c>
      <c r="R190" s="91">
        <f>COUNTIF(N4:N180,"&gt;=60")-COUNTIF(N4:N180,"&gt;74.9")</f>
        <v>17</v>
      </c>
      <c r="S190" s="91">
        <f>COUNTIF(P4:P180,"&gt;=75")-COUNTIF(P4:P180,"&gt;89.9")</f>
        <v>33</v>
      </c>
      <c r="T190" s="91">
        <f>COUNTIF(N4:N180,"&gt;=90")-COUNTIF(N4:N180,"&gt;100")</f>
        <v>13</v>
      </c>
      <c r="U190" s="32">
        <f t="shared" si="10"/>
        <v>483</v>
      </c>
      <c r="V190" s="33">
        <f t="shared" si="11"/>
        <v>51.602564102564102</v>
      </c>
      <c r="W190" s="83">
        <f>AVERAGE(P4:P180)</f>
        <v>67.470085470085465</v>
      </c>
      <c r="X190" s="83"/>
      <c r="Y190" s="9"/>
      <c r="Z190" s="9"/>
      <c r="AA190" s="9"/>
      <c r="AB190" s="9"/>
      <c r="AC190" s="9"/>
      <c r="AD190" s="9"/>
      <c r="AE190" s="9"/>
      <c r="AF190" s="9"/>
      <c r="AG190" s="9"/>
      <c r="AH190" s="19"/>
      <c r="AI190" s="19"/>
      <c r="AJ190" s="25"/>
      <c r="AK190" s="25"/>
    </row>
    <row r="191" spans="1:38">
      <c r="A191" s="92"/>
      <c r="B191" s="78" t="str">
        <f>R2</f>
        <v>417-AI</v>
      </c>
      <c r="C191" s="79">
        <f>COUNTA(S4:S180)</f>
        <v>117</v>
      </c>
      <c r="D191" s="104">
        <f t="shared" si="8"/>
        <v>117</v>
      </c>
      <c r="E191" s="117">
        <f t="shared" si="9"/>
        <v>100</v>
      </c>
      <c r="F191" s="82">
        <f>COUNTIF(S4:S180,"A1")</f>
        <v>2</v>
      </c>
      <c r="G191" s="82">
        <f>COUNTIF(S4:S180,"A2")</f>
        <v>6</v>
      </c>
      <c r="H191" s="82">
        <f>COUNTIF(S4:S180,"B1")</f>
        <v>5</v>
      </c>
      <c r="I191" s="82">
        <f>COUNTIF(S4:S180,"B2")</f>
        <v>13</v>
      </c>
      <c r="J191" s="82">
        <f>COUNTIF(S4:S180,"C1")</f>
        <v>22</v>
      </c>
      <c r="K191" s="82">
        <f>COUNTIF(S4:S180,"C2")</f>
        <v>20</v>
      </c>
      <c r="L191" s="82">
        <f>COUNTIF(S4:S180,"D1")</f>
        <v>24</v>
      </c>
      <c r="M191" s="82">
        <f>COUNTIF(S4:S180,"D2")</f>
        <v>25</v>
      </c>
      <c r="N191" s="72">
        <f>COUNTIF(S4:S180,"E")</f>
        <v>0</v>
      </c>
      <c r="O191" s="81">
        <f>COUNTIF(R4:R180,"&gt;=0")-COUNTIF(R4:R180,"&gt;32")</f>
        <v>0</v>
      </c>
      <c r="P191" s="81">
        <f>COUNTIF(R4:R180,"&gt;=33")-COUNTIF(R4:R180,"&gt;44.5")</f>
        <v>0</v>
      </c>
      <c r="Q191" s="81">
        <f>COUNTIF(R4:R180,"&gt;=45")-COUNTIF(R4:R180,"&gt;59.9")</f>
        <v>0</v>
      </c>
      <c r="R191" s="81">
        <f>COUNTIF(R4:R180,"&gt;=60")-COUNTIF(R4:R180,"&gt;74.9")</f>
        <v>43</v>
      </c>
      <c r="S191" s="81">
        <f>COUNTIF(R4:R180,"&gt;=75")-COUNTIF(R4:R180,"&gt;89.9")</f>
        <v>55</v>
      </c>
      <c r="T191" s="81">
        <f>COUNTIF(R4:R180,"&gt;=90")-COUNTIF(R4:R180,"&gt;100")</f>
        <v>19</v>
      </c>
      <c r="U191" s="29">
        <f t="shared" si="10"/>
        <v>374</v>
      </c>
      <c r="V191" s="30">
        <f t="shared" si="11"/>
        <v>39.957264957264954</v>
      </c>
      <c r="W191" s="79">
        <f>AVERAGE(R4:R180)</f>
        <v>78.948717948717942</v>
      </c>
      <c r="X191" s="83"/>
      <c r="Y191" s="9"/>
      <c r="Z191" s="9"/>
      <c r="AA191" s="9"/>
      <c r="AB191" s="9"/>
      <c r="AC191" s="9"/>
      <c r="AD191" s="9"/>
      <c r="AE191" s="9"/>
      <c r="AF191" s="9"/>
      <c r="AG191" s="9"/>
      <c r="AH191" s="19"/>
      <c r="AI191" s="19"/>
      <c r="AJ191" s="25"/>
      <c r="AK191" s="25"/>
    </row>
    <row r="192" spans="1:38" hidden="1">
      <c r="A192" s="93"/>
      <c r="B192" s="84">
        <f>T2</f>
        <v>0</v>
      </c>
      <c r="C192" s="85">
        <f>COUNTA(U4:U180)</f>
        <v>0</v>
      </c>
      <c r="D192" s="104">
        <f t="shared" si="8"/>
        <v>0</v>
      </c>
      <c r="E192" s="118" t="e">
        <f t="shared" si="9"/>
        <v>#DIV/0!</v>
      </c>
      <c r="F192" s="85">
        <f>COUNTIF(U4:U180,"A1")</f>
        <v>0</v>
      </c>
      <c r="G192" s="85">
        <f>COUNTIF(U4:U180,"A2")</f>
        <v>0</v>
      </c>
      <c r="H192" s="85">
        <f>COUNTIF(U4:U180,"B1")</f>
        <v>0</v>
      </c>
      <c r="I192" s="85">
        <f>COUNTIF(U4:U180,"B2")</f>
        <v>0</v>
      </c>
      <c r="J192" s="85">
        <f>COUNTIF(U4:U180,"C1")</f>
        <v>0</v>
      </c>
      <c r="K192" s="85">
        <f>COUNTIF(U4:U180,"C2")</f>
        <v>0</v>
      </c>
      <c r="L192" s="85">
        <f>COUNTIF(U4:U180,"D1")</f>
        <v>0</v>
      </c>
      <c r="M192" s="85">
        <f>COUNTIF(U4:U180,"D2")</f>
        <v>0</v>
      </c>
      <c r="N192" s="72">
        <f>COUNTIF(U4:U180,"E")</f>
        <v>0</v>
      </c>
      <c r="O192" s="87">
        <f>COUNTIF(T4:T180,"&gt;=0")-COUNTIF(T4:T180,"&gt;32")</f>
        <v>0</v>
      </c>
      <c r="P192" s="87">
        <f>COUNTIF(T4:T180,"&gt;=33")-COUNTIF(T4:T180,"&gt;44.9")</f>
        <v>0</v>
      </c>
      <c r="Q192" s="87">
        <f>COUNTIF(T4:T180,"&gt;=45")-COUNTIF(T4:T180,"&gt;59.9")</f>
        <v>0</v>
      </c>
      <c r="R192" s="87">
        <f>COUNTIF(T4:T180,"&gt;=60")-COUNTIF(T4:T180,"&gt;74.9")</f>
        <v>0</v>
      </c>
      <c r="S192" s="87">
        <f>COUNTIF(T4:T180,"&gt;=75")-COUNTIF(T4:T180,"&gt;89.9")</f>
        <v>0</v>
      </c>
      <c r="T192" s="87">
        <f>COUNTIF(T4:T180,"&gt;=90")-COUNTIF(T4:T180,"&gt;100")</f>
        <v>0</v>
      </c>
      <c r="U192" s="24">
        <f t="shared" si="10"/>
        <v>0</v>
      </c>
      <c r="V192" s="31" t="e">
        <f t="shared" si="11"/>
        <v>#DIV/0!</v>
      </c>
      <c r="W192" s="85" t="e">
        <f>AVERAGE(T4:T180)</f>
        <v>#DIV/0!</v>
      </c>
      <c r="X192" s="83"/>
      <c r="Y192" s="9"/>
      <c r="Z192" s="9"/>
      <c r="AA192" s="9"/>
      <c r="AB192" s="9"/>
      <c r="AC192" s="9"/>
      <c r="AD192" s="9"/>
      <c r="AE192" s="9"/>
      <c r="AF192" s="9"/>
      <c r="AG192" s="9"/>
      <c r="AH192" s="19"/>
      <c r="AI192" s="19"/>
      <c r="AJ192" s="25"/>
      <c r="AK192" s="25"/>
    </row>
    <row r="193" spans="1:38" hidden="1">
      <c r="A193" s="93"/>
      <c r="B193" s="94">
        <f>V2</f>
        <v>0</v>
      </c>
      <c r="C193" s="92">
        <f>COUNTA(W4:W180)</f>
        <v>0</v>
      </c>
      <c r="D193" s="104">
        <f t="shared" si="8"/>
        <v>0</v>
      </c>
      <c r="E193" s="120" t="e">
        <f t="shared" si="9"/>
        <v>#DIV/0!</v>
      </c>
      <c r="F193" s="92">
        <f>COUNTIF(W4:W180,"A1")</f>
        <v>0</v>
      </c>
      <c r="G193" s="92">
        <f>COUNTIF(W4:W180,"A2")</f>
        <v>0</v>
      </c>
      <c r="H193" s="92">
        <f>COUNTIF(W4:W180,"B1")</f>
        <v>0</v>
      </c>
      <c r="I193" s="92">
        <f>COUNTIF(W4:W180,"B2")</f>
        <v>0</v>
      </c>
      <c r="J193" s="92">
        <f>COUNTIF(W4:W180,"C1")</f>
        <v>0</v>
      </c>
      <c r="K193" s="92">
        <f>COUNTIF(W4:W180,"C2")</f>
        <v>0</v>
      </c>
      <c r="L193" s="92">
        <f>COUNTIF(W4:W180,"D1")</f>
        <v>0</v>
      </c>
      <c r="M193" s="92">
        <f>COUNTIF(W4:W180,"D2")</f>
        <v>0</v>
      </c>
      <c r="N193" s="72">
        <f>COUNTIF(W4:W180,"E")</f>
        <v>0</v>
      </c>
      <c r="O193" s="96">
        <f>COUNTIF(V4:V180,"&gt;=0")-COUNTIF(V4:V180,"&gt;32")</f>
        <v>0</v>
      </c>
      <c r="P193" s="96">
        <f>COUNTIF(V4:V180,"&gt;=33")-COUNTIF(V4:V180,"&gt;44.9")</f>
        <v>0</v>
      </c>
      <c r="Q193" s="96">
        <f>COUNTIF(V4:V180,"&gt;=45")-COUNTIF(V4:V180,"&gt;59.9")</f>
        <v>0</v>
      </c>
      <c r="R193" s="96">
        <f>COUNTIF(V4:V180,"&gt;=60")-COUNTIF(V4:V180,"&gt;74.9")</f>
        <v>0</v>
      </c>
      <c r="S193" s="96">
        <f>COUNTIF(V4:V180,"&gt;=75")-COUNTIF(V4:V180,"&gt;89.9")</f>
        <v>0</v>
      </c>
      <c r="T193" s="96">
        <f>COUNTIF(V4:V180,"&gt;=90")-COUNTIF(V4:V180,"&gt;100")</f>
        <v>0</v>
      </c>
      <c r="U193" s="29">
        <f t="shared" si="10"/>
        <v>0</v>
      </c>
      <c r="V193" s="30" t="e">
        <f t="shared" si="11"/>
        <v>#DIV/0!</v>
      </c>
      <c r="W193" s="92" t="e">
        <f>AVERAGE(V4:V180)</f>
        <v>#DIV/0!</v>
      </c>
      <c r="X193" s="83"/>
      <c r="Y193" s="9"/>
      <c r="Z193" s="9"/>
      <c r="AA193" s="9"/>
      <c r="AB193" s="9"/>
      <c r="AC193" s="9"/>
      <c r="AD193" s="9"/>
      <c r="AE193" s="9"/>
      <c r="AF193" s="9"/>
      <c r="AG193" s="9"/>
      <c r="AH193" s="19"/>
      <c r="AI193" s="19"/>
      <c r="AJ193" s="25"/>
      <c r="AK193" s="25"/>
    </row>
    <row r="194" spans="1:38" hidden="1">
      <c r="A194" s="93"/>
      <c r="B194" s="78">
        <f>X2</f>
        <v>0</v>
      </c>
      <c r="C194" s="79">
        <f>COUNTA(Y4:Y180)</f>
        <v>0</v>
      </c>
      <c r="D194" s="104">
        <f t="shared" si="8"/>
        <v>0</v>
      </c>
      <c r="E194" s="117" t="e">
        <f t="shared" si="9"/>
        <v>#DIV/0!</v>
      </c>
      <c r="F194" s="79">
        <f>COUNTIF(Y4:Y180,"A1")</f>
        <v>0</v>
      </c>
      <c r="G194" s="79">
        <f>COUNTIF(Y4:Y180,"A2")</f>
        <v>0</v>
      </c>
      <c r="H194" s="79">
        <f>COUNTIF(Y4:Y180,"B1")</f>
        <v>0</v>
      </c>
      <c r="I194" s="79">
        <f>COUNTIF(Y4:Y180,"B2")</f>
        <v>0</v>
      </c>
      <c r="J194" s="79">
        <f>COUNTIF(Y4:Y180,"C1")</f>
        <v>0</v>
      </c>
      <c r="K194" s="79">
        <f>COUNTIF(Y4:Y180,"C2")</f>
        <v>0</v>
      </c>
      <c r="L194" s="79">
        <f>COUNTIF(Y4:Y180,"D1")</f>
        <v>0</v>
      </c>
      <c r="M194" s="79">
        <f>COUNTIF(Y4:Y180,"D2")</f>
        <v>0</v>
      </c>
      <c r="N194" s="72">
        <f>COUNTIF(Y4:Y180,"E")</f>
        <v>0</v>
      </c>
      <c r="O194" s="81">
        <f>COUNTIF(X4:X180,"&gt;=0")-COUNTIF(X4:X180,"&gt;32")</f>
        <v>0</v>
      </c>
      <c r="P194" s="81">
        <f>COUNTIF(X4:X180,"&gt;=33")-COUNTIF(X4:X180,"&gt;44.9")</f>
        <v>0</v>
      </c>
      <c r="Q194" s="81">
        <f>COUNTIF(X4:X180,"&gt;=45")-COUNTIF(X4:X180,"&gt;59.9")</f>
        <v>0</v>
      </c>
      <c r="R194" s="81">
        <f>COUNTIF(X4:X180,"&gt;=60")-COUNTIF(X4:X180,"&gt;74.9")</f>
        <v>0</v>
      </c>
      <c r="S194" s="81">
        <f>COUNTIF(X4:X180,"&gt;=75")-COUNTIF(X4:X180,"&gt;89.9")</f>
        <v>0</v>
      </c>
      <c r="T194" s="81">
        <f>COUNTIF(X4:X180,"&gt;=90")-COUNTIF(X4:X180,"&gt;100")</f>
        <v>0</v>
      </c>
      <c r="U194" s="29">
        <f t="shared" si="10"/>
        <v>0</v>
      </c>
      <c r="V194" s="30" t="e">
        <f t="shared" si="11"/>
        <v>#DIV/0!</v>
      </c>
      <c r="W194" s="79" t="e">
        <f>AVERAGE(X4:X180)</f>
        <v>#DIV/0!</v>
      </c>
      <c r="X194" s="83"/>
      <c r="Y194" s="9"/>
      <c r="Z194" s="9"/>
      <c r="AA194" s="9"/>
      <c r="AB194" s="9"/>
      <c r="AC194" s="9"/>
      <c r="AD194" s="9"/>
      <c r="AE194" s="9"/>
      <c r="AF194" s="9"/>
      <c r="AG194" s="9"/>
      <c r="AH194" s="19"/>
      <c r="AI194" s="19"/>
      <c r="AJ194" s="25"/>
      <c r="AK194" s="25"/>
    </row>
    <row r="195" spans="1:38" hidden="1">
      <c r="A195" s="93"/>
      <c r="B195" s="84">
        <f>Z2</f>
        <v>0</v>
      </c>
      <c r="C195" s="85">
        <f>COUNTA(AA4:AA180)</f>
        <v>0</v>
      </c>
      <c r="D195" s="104">
        <f t="shared" si="8"/>
        <v>0</v>
      </c>
      <c r="E195" s="118" t="e">
        <f t="shared" si="9"/>
        <v>#DIV/0!</v>
      </c>
      <c r="F195" s="85">
        <f>COUNTIF(AA4:AA180,"A1")</f>
        <v>0</v>
      </c>
      <c r="G195" s="85">
        <f>COUNTIF(AA4:AA180,"A2")</f>
        <v>0</v>
      </c>
      <c r="H195" s="85">
        <f>COUNTIF(AA4:AA180,"B1")</f>
        <v>0</v>
      </c>
      <c r="I195" s="85">
        <f>COUNTIF(AA4:AA180,"B2")</f>
        <v>0</v>
      </c>
      <c r="J195" s="85">
        <f>COUNTIF(AA4:AA180,"C1")</f>
        <v>0</v>
      </c>
      <c r="K195" s="85">
        <f>COUNTIF(AA4:AA180,"C2")</f>
        <v>0</v>
      </c>
      <c r="L195" s="85">
        <f>COUNTIF(AA4:AA180,"D1")</f>
        <v>0</v>
      </c>
      <c r="M195" s="85">
        <f>COUNTIF(AA4:AA180,"D2")</f>
        <v>0</v>
      </c>
      <c r="N195" s="72">
        <f>COUNTIF(AA4:AA180,"E")</f>
        <v>0</v>
      </c>
      <c r="O195" s="87">
        <f>COUNTIF(Z4:Z180,"&gt;=0")-COUNTIF(Z4:Z180,"&gt;32")</f>
        <v>0</v>
      </c>
      <c r="P195" s="87">
        <f>COUNTIF(Z4:Z180,"&gt;=33")-COUNTIF(Z4:Z180,"&gt;44.9")</f>
        <v>0</v>
      </c>
      <c r="Q195" s="87">
        <f>COUNTIF(Z4:Z180,"&gt;=45")-COUNTIF(Z4:Z180,"&gt;59.9")</f>
        <v>0</v>
      </c>
      <c r="R195" s="87">
        <f>COUNTIF(Z4:Z180,"&gt;=60")-COUNTIF(Z4:Z180,"&gt;74.9")</f>
        <v>0</v>
      </c>
      <c r="S195" s="87">
        <f>COUNTIF(Z4:Z180,"&gt;=75")-COUNTIF(Z4:Z180,"&gt;89.9")</f>
        <v>0</v>
      </c>
      <c r="T195" s="87">
        <f>COUNTIF(Z4:Z180,"&gt;=90")-COUNTIF(Z4:Z180,"&gt;100")</f>
        <v>0</v>
      </c>
      <c r="U195" s="24">
        <f t="shared" si="10"/>
        <v>0</v>
      </c>
      <c r="V195" s="31" t="e">
        <f t="shared" si="11"/>
        <v>#DIV/0!</v>
      </c>
      <c r="W195" s="85" t="e">
        <f>AVERAGE(Z4:Z180)</f>
        <v>#DIV/0!</v>
      </c>
      <c r="X195" s="83"/>
      <c r="Y195" s="9"/>
      <c r="Z195" s="9"/>
      <c r="AA195" s="9"/>
      <c r="AB195" s="9"/>
      <c r="AC195" s="9"/>
      <c r="AD195" s="9"/>
      <c r="AE195" s="9"/>
      <c r="AF195" s="9"/>
      <c r="AG195" s="9"/>
      <c r="AH195" s="19"/>
      <c r="AI195" s="19"/>
      <c r="AJ195" s="25"/>
      <c r="AK195" s="25"/>
    </row>
    <row r="196" spans="1:38" hidden="1">
      <c r="A196" s="93"/>
      <c r="B196" s="94">
        <f>AB2</f>
        <v>0</v>
      </c>
      <c r="C196" s="92">
        <f>COUNTA(AC4:AC180)</f>
        <v>0</v>
      </c>
      <c r="D196" s="104">
        <f t="shared" si="8"/>
        <v>0</v>
      </c>
      <c r="E196" s="120" t="e">
        <f t="shared" si="9"/>
        <v>#DIV/0!</v>
      </c>
      <c r="F196" s="92">
        <f>COUNTIF(AC4:AC180,"A1")</f>
        <v>0</v>
      </c>
      <c r="G196" s="92">
        <f>COUNTIF(AC4:AC180,"A2")</f>
        <v>0</v>
      </c>
      <c r="H196" s="92">
        <f>COUNTIF(AC4:AC180,"B1")</f>
        <v>0</v>
      </c>
      <c r="I196" s="92">
        <f>COUNTIF(AC4:AC180,"B2")</f>
        <v>0</v>
      </c>
      <c r="J196" s="92">
        <f>COUNTIF(AC4:AC180,"C1")</f>
        <v>0</v>
      </c>
      <c r="K196" s="92">
        <f>COUNTIF(AC4:AC180,"C2")</f>
        <v>0</v>
      </c>
      <c r="L196" s="92">
        <f>COUNTIF(AC4:AC180,"D1")</f>
        <v>0</v>
      </c>
      <c r="M196" s="92">
        <f>COUNTIF(AC4:AC180,"D2")</f>
        <v>0</v>
      </c>
      <c r="N196" s="72">
        <f>COUNTIF(AC4:AC180,"E")</f>
        <v>0</v>
      </c>
      <c r="O196" s="96">
        <f>COUNTIF(AB4:AB180,"&gt;=0")-COUNTIF(AB4:AB180,"&gt;32")</f>
        <v>0</v>
      </c>
      <c r="P196" s="96">
        <f>COUNTIF(AB4:AB180,"&gt;=33")-COUNTIF(AB4:AB180,"&gt;44.9")</f>
        <v>0</v>
      </c>
      <c r="Q196" s="96">
        <f>COUNTIF(AB4:AB180,"&gt;=45")-COUNTIF(AB4:AB180,"&gt;59.9")</f>
        <v>0</v>
      </c>
      <c r="R196" s="96">
        <f>COUNTIF(AB4:AB180,"&gt;=60")-COUNTIF(AB4:AB180,"&gt;74.9")</f>
        <v>0</v>
      </c>
      <c r="S196" s="96">
        <f>COUNTIF(AB4:AB180,"&gt;=75")-COUNTIF(AB4:AB180,"&gt;89.9")</f>
        <v>0</v>
      </c>
      <c r="T196" s="96">
        <f>COUNTIF(AB4:AB180,"&gt;=90")-COUNTIF(AB4:AB180,"&gt;100")</f>
        <v>0</v>
      </c>
      <c r="U196" s="29">
        <f t="shared" si="10"/>
        <v>0</v>
      </c>
      <c r="V196" s="30" t="e">
        <f t="shared" si="11"/>
        <v>#DIV/0!</v>
      </c>
      <c r="W196" s="92" t="e">
        <f>AVERAGE(AB4:AB180)</f>
        <v>#DIV/0!</v>
      </c>
      <c r="X196" s="83"/>
      <c r="Y196" s="9"/>
      <c r="Z196" s="9"/>
      <c r="AA196" s="9"/>
      <c r="AB196" s="9"/>
      <c r="AC196" s="9"/>
      <c r="AD196" s="9"/>
      <c r="AE196" s="9"/>
      <c r="AF196" s="9"/>
      <c r="AG196" s="9"/>
      <c r="AH196" s="19"/>
      <c r="AI196" s="19"/>
      <c r="AJ196" s="25"/>
      <c r="AK196" s="25"/>
    </row>
    <row r="197" spans="1:38" hidden="1">
      <c r="A197" s="93"/>
      <c r="B197" s="78">
        <f>AD2</f>
        <v>0</v>
      </c>
      <c r="C197" s="79">
        <f>COUNTA(AE4:AE180)</f>
        <v>0</v>
      </c>
      <c r="D197" s="104">
        <f t="shared" si="8"/>
        <v>0</v>
      </c>
      <c r="E197" s="117" t="e">
        <f t="shared" si="9"/>
        <v>#DIV/0!</v>
      </c>
      <c r="F197" s="79">
        <f>COUNTIF(AE4:AE180,"A1")</f>
        <v>0</v>
      </c>
      <c r="G197" s="79">
        <f>COUNTIF(AE4:AE180,"A2")</f>
        <v>0</v>
      </c>
      <c r="H197" s="79">
        <f>COUNTIF(AE4:AE180,"B1")</f>
        <v>0</v>
      </c>
      <c r="I197" s="79">
        <f>COUNTIF(AE4:AE180,"B2")</f>
        <v>0</v>
      </c>
      <c r="J197" s="79">
        <f>COUNTIF(AE4:AE180,"C1")</f>
        <v>0</v>
      </c>
      <c r="K197" s="79">
        <f>COUNTIF(AE4:AE180,"C2")</f>
        <v>0</v>
      </c>
      <c r="L197" s="79">
        <f>COUNTIF(AE4:AE180,"D1")</f>
        <v>0</v>
      </c>
      <c r="M197" s="79">
        <f>COUNTIF(AE4:AE180,"D2")</f>
        <v>0</v>
      </c>
      <c r="N197" s="72">
        <f>COUNTIF(AE4:AE180,"E")</f>
        <v>0</v>
      </c>
      <c r="O197" s="81">
        <f>COUNTIF(AD4:AD180,"&gt;=0")-COUNTIF(AD4:AD180,"&gt;32")</f>
        <v>0</v>
      </c>
      <c r="P197" s="81">
        <f>COUNTIF(AD4:AD180,"&gt;=33")-COUNTIF(AD4:AD180,"&gt;44.9")</f>
        <v>0</v>
      </c>
      <c r="Q197" s="81">
        <f>COUNTIF(AD4:AD180,"&gt;=45")-COUNTIF(AD4:AD180,"&gt;59.9")</f>
        <v>0</v>
      </c>
      <c r="R197" s="81">
        <f>COUNTIF(AD4:AD180,"&gt;=60")-COUNTIF(AD4:AD180,"&gt;74.9")</f>
        <v>0</v>
      </c>
      <c r="S197" s="81">
        <f>COUNTIF(AD4:AD180,"&gt;=75")-COUNTIF(AD4:AD180,"&gt;89.9")</f>
        <v>0</v>
      </c>
      <c r="T197" s="81">
        <f>COUNTIF(AD4:AD180,"&gt;=90")-COUNTIF(AD4:AD180,"&gt;100")</f>
        <v>0</v>
      </c>
      <c r="U197" s="29">
        <f t="shared" si="10"/>
        <v>0</v>
      </c>
      <c r="V197" s="30" t="e">
        <f t="shared" si="11"/>
        <v>#DIV/0!</v>
      </c>
      <c r="W197" s="79" t="e">
        <f>AVERAGE(AD4:AD180)</f>
        <v>#DIV/0!</v>
      </c>
      <c r="X197" s="83"/>
      <c r="Y197" s="9"/>
      <c r="Z197" s="9"/>
      <c r="AA197" s="9"/>
      <c r="AB197" s="9"/>
      <c r="AC197" s="9"/>
      <c r="AD197" s="9"/>
      <c r="AE197" s="9"/>
      <c r="AF197" s="9"/>
      <c r="AG197" s="9"/>
      <c r="AH197" s="19"/>
      <c r="AI197" s="19"/>
      <c r="AJ197" s="25"/>
      <c r="AK197" s="25"/>
    </row>
    <row r="198" spans="1:38" hidden="1">
      <c r="A198" s="93"/>
      <c r="B198" s="84">
        <f>AF2</f>
        <v>0</v>
      </c>
      <c r="C198" s="85">
        <f>COUNTA(AG4:AG180)</f>
        <v>0</v>
      </c>
      <c r="D198" s="104">
        <f t="shared" si="8"/>
        <v>0</v>
      </c>
      <c r="E198" s="118" t="e">
        <f t="shared" si="9"/>
        <v>#DIV/0!</v>
      </c>
      <c r="F198" s="85">
        <f>COUNTIF(AG4:AG180,"A1")</f>
        <v>0</v>
      </c>
      <c r="G198" s="85">
        <f>COUNTIF(AG4:AG180,"A2")</f>
        <v>0</v>
      </c>
      <c r="H198" s="85">
        <f>COUNTIF(AG4:AG180,"B1")</f>
        <v>0</v>
      </c>
      <c r="I198" s="85">
        <f>COUNTIF(AG4:AG180,"B2")</f>
        <v>0</v>
      </c>
      <c r="J198" s="85">
        <f>COUNTIF(AG4:AG180,"C1")</f>
        <v>0</v>
      </c>
      <c r="K198" s="85">
        <f>COUNTIF(AG4:AG180,"C2")</f>
        <v>0</v>
      </c>
      <c r="L198" s="85">
        <f>COUNTIF(AG4:AG180,"D1")</f>
        <v>0</v>
      </c>
      <c r="M198" s="85">
        <f>COUNTIF(AG4:AG180,"D2")</f>
        <v>0</v>
      </c>
      <c r="N198" s="72">
        <f>COUNTIF(AG4:AG180,"E")</f>
        <v>0</v>
      </c>
      <c r="O198" s="87">
        <f>COUNTIF(AF4:AF180,"&gt;=0")-COUNTIF(AF4:AF180,"&gt;32")</f>
        <v>0</v>
      </c>
      <c r="P198" s="87">
        <f>COUNTIF(AF4:AF180,"&gt;=33")-COUNTIF(AF4:AF180,"&gt;44.9")</f>
        <v>0</v>
      </c>
      <c r="Q198" s="87">
        <f>COUNTIF(AF4:AF180,"&gt;=45")-COUNTIF(AF4:AF180,"&gt;59.9")</f>
        <v>0</v>
      </c>
      <c r="R198" s="87">
        <f>COUNTIF(AF4:AF180,"&gt;=60")-COUNTIF(AF4:AF180,"&gt;74.9")</f>
        <v>0</v>
      </c>
      <c r="S198" s="87">
        <f>COUNTIF(AF4:AF180,"&gt;=75")-COUNTIF(AF4:AF180,"&gt;89.9")</f>
        <v>0</v>
      </c>
      <c r="T198" s="87">
        <f>COUNTIF(AF4:AF180,"&gt;=90")-COUNTIF(AF11:AF181,"&gt;100")</f>
        <v>0</v>
      </c>
      <c r="U198" s="24">
        <f t="shared" si="10"/>
        <v>0</v>
      </c>
      <c r="V198" s="31" t="e">
        <f t="shared" si="11"/>
        <v>#DIV/0!</v>
      </c>
      <c r="W198" s="85" t="e">
        <f>AVERAGE(AF4:AF180)</f>
        <v>#DIV/0!</v>
      </c>
      <c r="X198" s="83"/>
      <c r="Y198" s="9"/>
      <c r="Z198" s="9"/>
      <c r="AA198" s="9"/>
      <c r="AB198" s="9"/>
      <c r="AC198" s="9"/>
      <c r="AD198" s="9"/>
      <c r="AE198" s="9"/>
      <c r="AF198" s="9"/>
      <c r="AG198" s="9"/>
      <c r="AH198" s="19"/>
      <c r="AI198" s="19"/>
      <c r="AJ198" s="25"/>
      <c r="AK198" s="25"/>
    </row>
    <row r="199" spans="1:38">
      <c r="A199" s="73"/>
      <c r="B199" s="75" t="s">
        <v>174</v>
      </c>
      <c r="C199" s="97">
        <v>117</v>
      </c>
      <c r="D199" s="71">
        <f>COUNTIF(AL4:AL120,"pass")</f>
        <v>116</v>
      </c>
      <c r="E199" s="24">
        <f t="shared" si="9"/>
        <v>99.145299145299148</v>
      </c>
      <c r="F199" s="74">
        <f>SUM(F185:F198)</f>
        <v>81</v>
      </c>
      <c r="G199" s="74">
        <f t="shared" ref="G199:N199" si="12">SUM(G185:G198)</f>
        <v>71</v>
      </c>
      <c r="H199" s="74">
        <f t="shared" si="12"/>
        <v>76</v>
      </c>
      <c r="I199" s="74">
        <f t="shared" si="12"/>
        <v>76</v>
      </c>
      <c r="J199" s="74">
        <f t="shared" si="12"/>
        <v>100</v>
      </c>
      <c r="K199" s="74">
        <f t="shared" si="12"/>
        <v>80</v>
      </c>
      <c r="L199" s="74">
        <f t="shared" si="12"/>
        <v>99</v>
      </c>
      <c r="M199" s="74">
        <f t="shared" si="12"/>
        <v>104</v>
      </c>
      <c r="N199" s="72">
        <f t="shared" si="12"/>
        <v>15</v>
      </c>
      <c r="O199" s="76">
        <f>COUNTIF(AI4:AI180,"&gt;=0")-COUNTIF(AI4:AI180,"&gt;32")</f>
        <v>0</v>
      </c>
      <c r="P199" s="76">
        <f>COUNTIF(AI4:AI180,"&gt;=33")-COUNTIF(AI4:AI180,"&gt;44.9")</f>
        <v>0</v>
      </c>
      <c r="Q199" s="76">
        <f>COUNTIF(AI4:AI180,"&gt;=45")-COUNTIF(AI4:AI180,"&gt;59.9")</f>
        <v>29</v>
      </c>
      <c r="R199" s="76">
        <f>COUNTIF(AI4:AI180,"&gt;=60")-COUNTIF(AI4:AI180,"&gt;74.9")</f>
        <v>36</v>
      </c>
      <c r="S199" s="76">
        <f>COUNTIF(AI4:AI180,"&gt;=75")-COUNTIF(AI4:AI180,"&gt;89.9")</f>
        <v>39</v>
      </c>
      <c r="T199" s="76">
        <f>COUNTIF(AI4:AI180,"&gt;=90")-COUNTIF(AI4:AI180,"&gt;100")</f>
        <v>13</v>
      </c>
      <c r="U199" s="24">
        <f>F199*8+G199*7+H199*6+I199*5+J199*4+K199*3+L199*2+M199*1</f>
        <v>2923</v>
      </c>
      <c r="V199" s="31">
        <f>U199*100/(C199*8*6)</f>
        <v>52.0477207977208</v>
      </c>
      <c r="W199" s="88">
        <f>AVERAGE(AH4:AH180)</f>
        <v>356.46153846153845</v>
      </c>
      <c r="X199" s="148">
        <f>AVERAGE(AI4:AI180)</f>
        <v>71.292307692307688</v>
      </c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9" t="s">
        <v>17</v>
      </c>
      <c r="AJ199" s="25"/>
      <c r="AK199" s="25"/>
    </row>
    <row r="200" spans="1:38">
      <c r="A200" s="73"/>
      <c r="B200" s="100" t="s">
        <v>41</v>
      </c>
      <c r="C200" s="101" t="s">
        <v>30</v>
      </c>
      <c r="D200" s="102">
        <f>COUNTIF(AL4:AL120,"Comp")</f>
        <v>1</v>
      </c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31"/>
      <c r="W200" s="73"/>
      <c r="X200" s="73"/>
      <c r="Y200" s="9"/>
      <c r="Z200" s="9"/>
      <c r="AA200" s="9"/>
      <c r="AB200" s="9"/>
      <c r="AC200" s="9"/>
      <c r="AD200" s="9"/>
      <c r="AE200" s="9"/>
      <c r="AF200" s="9"/>
      <c r="AG200" s="9"/>
      <c r="AH200" s="19"/>
      <c r="AI200" s="19"/>
      <c r="AJ200" s="25"/>
      <c r="AK200" s="25"/>
    </row>
    <row r="201" spans="1:38">
      <c r="A201" s="73"/>
      <c r="B201" s="98"/>
      <c r="C201" s="103" t="s">
        <v>32</v>
      </c>
      <c r="D201" s="102">
        <f>COUNTIF(AL4:AL120,"Essential Repeat")</f>
        <v>0</v>
      </c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9"/>
      <c r="Z201" s="9"/>
      <c r="AA201" s="9"/>
      <c r="AB201" s="9"/>
      <c r="AC201" s="9"/>
      <c r="AD201" s="9"/>
      <c r="AE201" s="9"/>
      <c r="AF201" s="9"/>
      <c r="AG201" s="9"/>
      <c r="AH201" s="19"/>
      <c r="AI201" s="19"/>
      <c r="AJ201" s="25"/>
      <c r="AK201" s="25"/>
    </row>
    <row r="202" spans="1:38">
      <c r="A202" s="73"/>
      <c r="B202" s="136" t="s">
        <v>175</v>
      </c>
      <c r="C202" s="137"/>
      <c r="D202" s="137"/>
      <c r="E202" s="138"/>
      <c r="F202" s="74">
        <f>SUM(F185:F190)</f>
        <v>79</v>
      </c>
      <c r="G202" s="74">
        <f t="shared" ref="G202:T202" si="13">SUM(G185:G190)</f>
        <v>65</v>
      </c>
      <c r="H202" s="74">
        <f t="shared" si="13"/>
        <v>71</v>
      </c>
      <c r="I202" s="74">
        <f t="shared" si="13"/>
        <v>63</v>
      </c>
      <c r="J202" s="74">
        <f t="shared" si="13"/>
        <v>78</v>
      </c>
      <c r="K202" s="74">
        <f t="shared" si="13"/>
        <v>60</v>
      </c>
      <c r="L202" s="74">
        <f t="shared" si="13"/>
        <v>75</v>
      </c>
      <c r="M202" s="74">
        <f t="shared" si="13"/>
        <v>79</v>
      </c>
      <c r="N202" s="74">
        <f t="shared" si="13"/>
        <v>15</v>
      </c>
      <c r="O202" s="74">
        <f t="shared" si="13"/>
        <v>15</v>
      </c>
      <c r="P202" s="74">
        <f t="shared" si="13"/>
        <v>109</v>
      </c>
      <c r="Q202" s="74">
        <f t="shared" si="13"/>
        <v>120</v>
      </c>
      <c r="R202" s="74">
        <f t="shared" si="13"/>
        <v>95</v>
      </c>
      <c r="S202" s="74">
        <f t="shared" si="13"/>
        <v>158</v>
      </c>
      <c r="T202" s="122">
        <f t="shared" si="13"/>
        <v>73</v>
      </c>
      <c r="U202" s="125">
        <f>F202*8+G202*7+H202*6+I202*5+J202*4+K202*3+L202*2+M202*1</f>
        <v>2549</v>
      </c>
      <c r="V202" s="131">
        <f>U202*100/(C199*8*5)</f>
        <v>54.465811965811966</v>
      </c>
      <c r="W202" s="9">
        <f>(SUM(F4:F120)+SUM(H4:H120)+SUM(J4:J120)+SUM(L4:L120)+SUM(N4:N120)+SUM(P4:P120))/C199</f>
        <v>325.16239316239319</v>
      </c>
      <c r="X202" s="9">
        <f>W202/5</f>
        <v>65.032478632478643</v>
      </c>
      <c r="Y202" s="9"/>
      <c r="Z202" s="9"/>
      <c r="AA202" s="9"/>
      <c r="AB202" s="9"/>
      <c r="AC202" s="9"/>
      <c r="AD202" s="9"/>
      <c r="AE202" s="9"/>
      <c r="AF202" s="9"/>
      <c r="AG202" s="9"/>
      <c r="AH202" s="19" t="s">
        <v>17</v>
      </c>
      <c r="AI202" s="19"/>
      <c r="AJ202" s="25"/>
      <c r="AK202" s="25"/>
    </row>
    <row r="203" spans="1:38" ht="15" customHeight="1">
      <c r="A203" s="147" t="s">
        <v>177</v>
      </c>
      <c r="B203" s="147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</row>
    <row r="204" spans="1:38">
      <c r="A204" s="147"/>
      <c r="B204" s="147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</row>
    <row r="205" spans="1:38">
      <c r="A205" s="147"/>
      <c r="B205" s="147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</row>
    <row r="206" spans="1:38">
      <c r="A206" s="147"/>
      <c r="B206" s="147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</row>
    <row r="207" spans="1:38">
      <c r="A207" s="147"/>
      <c r="B207" s="147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</row>
    <row r="208" spans="1:38">
      <c r="A208" s="147"/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</row>
    <row r="209" spans="1:38">
      <c r="A209" s="147"/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</row>
  </sheetData>
  <mergeCells count="38">
    <mergeCell ref="A203:AL209"/>
    <mergeCell ref="X199:AH199"/>
    <mergeCell ref="AH2:AH3"/>
    <mergeCell ref="AF181:AG181"/>
    <mergeCell ref="A182:W182"/>
    <mergeCell ref="A183:W183"/>
    <mergeCell ref="T181:U181"/>
    <mergeCell ref="V181:W181"/>
    <mergeCell ref="X181:Y181"/>
    <mergeCell ref="Z181:AA181"/>
    <mergeCell ref="AB181:AC181"/>
    <mergeCell ref="AD181:AE181"/>
    <mergeCell ref="X2:Y2"/>
    <mergeCell ref="Z2:AA2"/>
    <mergeCell ref="AB2:AC2"/>
    <mergeCell ref="AD2:AE2"/>
    <mergeCell ref="AF2:AG2"/>
    <mergeCell ref="J181:K181"/>
    <mergeCell ref="L181:M181"/>
    <mergeCell ref="N181:O181"/>
    <mergeCell ref="P181:Q181"/>
    <mergeCell ref="R181:S181"/>
    <mergeCell ref="F181:G181"/>
    <mergeCell ref="H181:I181"/>
    <mergeCell ref="B202:E202"/>
    <mergeCell ref="AL1:AL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I2:AI3"/>
    <mergeCell ref="AJ2:AJ3"/>
    <mergeCell ref="AK2:AK3"/>
  </mergeCells>
  <conditionalFormatting sqref="F4:AL120">
    <cfRule type="expression" dxfId="5" priority="1">
      <formula>OR($G4="E",$I4="E",$K4="E",$M4="E",$O4="E",$Q4="E",$S4="E")</formula>
    </cfRule>
  </conditionalFormatting>
  <dataValidations disablePrompts="1" count="3">
    <dataValidation type="list" allowBlank="1" showInputMessage="1" showErrorMessage="1" sqref="C4:C149">
      <formula1>"BOY, GIRL"</formula1>
    </dataValidation>
    <dataValidation type="list" allowBlank="1" showInputMessage="1" showErrorMessage="1" sqref="D4:D149">
      <formula1>"A,B,C,D,E,F,G,H,I,J,K"</formula1>
    </dataValidation>
    <dataValidation type="list" allowBlank="1" showInputMessage="1" showErrorMessage="1" sqref="E4:E149">
      <formula1>"Science, Commerce, Humanities, Vocational"</formula1>
    </dataValidation>
  </dataValidations>
  <pageMargins left="0.11811023622047245" right="0.11811023622047245" top="0.15748031496062992" bottom="0.15748031496062992" header="0" footer="0"/>
  <pageSetup paperSize="9" scale="88" orientation="landscape" r:id="rId1"/>
  <rowBreaks count="2" manualBreakCount="2">
    <brk id="77" max="37" man="1"/>
    <brk id="1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1"/>
  <sheetViews>
    <sheetView view="pageBreakPreview" topLeftCell="A34" zoomScaleSheetLayoutView="100" workbookViewId="0">
      <selection activeCell="A125" sqref="A125:AL131"/>
    </sheetView>
  </sheetViews>
  <sheetFormatPr defaultRowHeight="15"/>
  <cols>
    <col min="1" max="1" width="8.140625" style="10" customWidth="1"/>
    <col min="2" max="2" width="17.85546875" style="10" customWidth="1"/>
    <col min="3" max="3" width="4.42578125" style="10" customWidth="1"/>
    <col min="4" max="4" width="3.42578125" style="9" customWidth="1"/>
    <col min="5" max="5" width="4.28515625" style="10" customWidth="1"/>
    <col min="6" max="21" width="4.28515625" customWidth="1"/>
    <col min="22" max="22" width="5.140625" customWidth="1"/>
    <col min="23" max="23" width="4.5703125" customWidth="1"/>
    <col min="24" max="24" width="5.140625" customWidth="1"/>
    <col min="25" max="33" width="4.7109375" hidden="1" customWidth="1"/>
    <col min="34" max="34" width="4" style="4" customWidth="1"/>
    <col min="35" max="35" width="3.7109375" style="4" customWidth="1"/>
    <col min="36" max="36" width="3.5703125" style="7" customWidth="1"/>
    <col min="37" max="37" width="4.7109375" style="7" customWidth="1"/>
    <col min="38" max="38" width="6.5703125" style="8" customWidth="1"/>
    <col min="39" max="39" width="2.85546875" customWidth="1"/>
  </cols>
  <sheetData>
    <row r="1" spans="1:38" ht="15.75">
      <c r="A1" s="106" t="s">
        <v>168</v>
      </c>
      <c r="C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9"/>
      <c r="AI1" s="19"/>
      <c r="AJ1" s="25"/>
      <c r="AK1" s="25"/>
      <c r="AL1" s="139" t="s">
        <v>33</v>
      </c>
    </row>
    <row r="2" spans="1:38" s="1" customFormat="1" ht="28.5" customHeight="1">
      <c r="A2" s="11"/>
      <c r="B2" s="11"/>
      <c r="C2" s="6"/>
      <c r="D2" s="6"/>
      <c r="E2" s="6"/>
      <c r="F2" s="141" t="s">
        <v>34</v>
      </c>
      <c r="G2" s="141"/>
      <c r="H2" s="141" t="s">
        <v>35</v>
      </c>
      <c r="I2" s="141"/>
      <c r="J2" s="141" t="s">
        <v>36</v>
      </c>
      <c r="K2" s="141"/>
      <c r="L2" s="141" t="s">
        <v>37</v>
      </c>
      <c r="M2" s="141"/>
      <c r="N2" s="141" t="s">
        <v>38</v>
      </c>
      <c r="O2" s="141"/>
      <c r="P2" s="141" t="s">
        <v>39</v>
      </c>
      <c r="Q2" s="141"/>
      <c r="R2" s="141" t="s">
        <v>40</v>
      </c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2" t="s">
        <v>25</v>
      </c>
      <c r="AI2" s="142" t="s">
        <v>17</v>
      </c>
      <c r="AJ2" s="144" t="s">
        <v>26</v>
      </c>
      <c r="AK2" s="146" t="s">
        <v>31</v>
      </c>
      <c r="AL2" s="139"/>
    </row>
    <row r="3" spans="1:38" s="6" customFormat="1" ht="23.25" customHeight="1">
      <c r="A3" s="34" t="s">
        <v>0</v>
      </c>
      <c r="B3" s="35" t="s">
        <v>1</v>
      </c>
      <c r="C3" s="6" t="s">
        <v>2</v>
      </c>
      <c r="D3" s="6" t="s">
        <v>3</v>
      </c>
      <c r="F3" s="21" t="s">
        <v>4</v>
      </c>
      <c r="G3" s="21" t="s">
        <v>5</v>
      </c>
      <c r="H3" s="21" t="s">
        <v>4</v>
      </c>
      <c r="I3" s="21" t="s">
        <v>5</v>
      </c>
      <c r="J3" s="21" t="s">
        <v>4</v>
      </c>
      <c r="K3" s="21" t="s">
        <v>5</v>
      </c>
      <c r="L3" s="21" t="s">
        <v>4</v>
      </c>
      <c r="M3" s="21" t="s">
        <v>5</v>
      </c>
      <c r="N3" s="21" t="s">
        <v>4</v>
      </c>
      <c r="O3" s="21" t="s">
        <v>5</v>
      </c>
      <c r="P3" s="21" t="s">
        <v>4</v>
      </c>
      <c r="Q3" s="21" t="s">
        <v>5</v>
      </c>
      <c r="R3" s="21" t="s">
        <v>4</v>
      </c>
      <c r="S3" s="21" t="s">
        <v>5</v>
      </c>
      <c r="T3" s="21" t="s">
        <v>4</v>
      </c>
      <c r="U3" s="21" t="s">
        <v>5</v>
      </c>
      <c r="V3" s="21" t="s">
        <v>4</v>
      </c>
      <c r="W3" s="21" t="s">
        <v>5</v>
      </c>
      <c r="X3" s="21" t="s">
        <v>4</v>
      </c>
      <c r="Y3" s="21" t="s">
        <v>5</v>
      </c>
      <c r="Z3" s="21" t="s">
        <v>4</v>
      </c>
      <c r="AA3" s="21" t="s">
        <v>5</v>
      </c>
      <c r="AB3" s="21" t="s">
        <v>4</v>
      </c>
      <c r="AC3" s="21" t="s">
        <v>5</v>
      </c>
      <c r="AD3" s="21" t="s">
        <v>4</v>
      </c>
      <c r="AE3" s="21" t="s">
        <v>5</v>
      </c>
      <c r="AF3" s="21" t="s">
        <v>4</v>
      </c>
      <c r="AG3" s="21" t="s">
        <v>5</v>
      </c>
      <c r="AH3" s="143"/>
      <c r="AI3" s="143"/>
      <c r="AJ3" s="145"/>
      <c r="AK3" s="146"/>
      <c r="AL3" s="140"/>
    </row>
    <row r="4" spans="1:38">
      <c r="A4" s="41">
        <v>12198231</v>
      </c>
      <c r="B4" s="42" t="s">
        <v>45</v>
      </c>
      <c r="C4" s="43" t="s">
        <v>46</v>
      </c>
      <c r="D4" s="43" t="s">
        <v>47</v>
      </c>
      <c r="E4" s="44"/>
      <c r="F4" s="45">
        <v>94</v>
      </c>
      <c r="G4" s="46" t="s">
        <v>13</v>
      </c>
      <c r="H4" s="46">
        <v>95</v>
      </c>
      <c r="I4" s="46" t="s">
        <v>13</v>
      </c>
      <c r="J4" s="46">
        <v>87</v>
      </c>
      <c r="K4" s="46" t="s">
        <v>9</v>
      </c>
      <c r="L4" s="46"/>
      <c r="M4" s="46"/>
      <c r="N4" s="46">
        <v>97</v>
      </c>
      <c r="O4" s="46" t="s">
        <v>13</v>
      </c>
      <c r="P4" s="46">
        <v>96</v>
      </c>
      <c r="Q4" s="46" t="s">
        <v>13</v>
      </c>
      <c r="R4" s="46">
        <v>95</v>
      </c>
      <c r="S4" s="46" t="s">
        <v>9</v>
      </c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>
        <f>SUM(F4+H4)+SUM(LARGE(J4:S4,{1,2,3}))</f>
        <v>477</v>
      </c>
      <c r="AI4" s="46">
        <f>AH4/5</f>
        <v>95.4</v>
      </c>
      <c r="AJ4" s="49">
        <f t="shared" ref="AJ4:AJ40" si="0">IF(AL4="Pass",RANK(AH4,$AH$4:$AH$100,0),"")</f>
        <v>2</v>
      </c>
      <c r="AK4" s="49">
        <f>COUNTIF(F4:AG4,"E")</f>
        <v>0</v>
      </c>
      <c r="AL4" s="49" t="str">
        <f>IF(AK4=3,"Essential Repeat",IF(AK4=2,"Comp","Pass"))</f>
        <v>Pass</v>
      </c>
    </row>
    <row r="5" spans="1:38">
      <c r="A5" s="41">
        <v>12198232</v>
      </c>
      <c r="B5" s="42" t="s">
        <v>48</v>
      </c>
      <c r="C5" s="43" t="s">
        <v>46</v>
      </c>
      <c r="D5" s="43" t="s">
        <v>47</v>
      </c>
      <c r="E5" s="44"/>
      <c r="F5" s="45">
        <v>76</v>
      </c>
      <c r="G5" s="46" t="s">
        <v>12</v>
      </c>
      <c r="H5" s="46">
        <v>79</v>
      </c>
      <c r="I5" s="46" t="s">
        <v>10</v>
      </c>
      <c r="J5" s="46">
        <v>37</v>
      </c>
      <c r="K5" s="46" t="s">
        <v>7</v>
      </c>
      <c r="L5" s="46"/>
      <c r="M5" s="46"/>
      <c r="N5" s="46">
        <v>53</v>
      </c>
      <c r="O5" s="46" t="s">
        <v>11</v>
      </c>
      <c r="P5" s="46">
        <v>63</v>
      </c>
      <c r="Q5" s="46" t="s">
        <v>8</v>
      </c>
      <c r="R5" s="46">
        <v>83</v>
      </c>
      <c r="S5" s="46" t="s">
        <v>11</v>
      </c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>
        <f>SUM(F5+H5)+SUM(LARGE(J5:S5,{1,2,3}))</f>
        <v>354</v>
      </c>
      <c r="AI5" s="46">
        <f t="shared" ref="AI5:AI39" si="1">AH5/5</f>
        <v>70.8</v>
      </c>
      <c r="AJ5" s="49">
        <f t="shared" si="0"/>
        <v>16</v>
      </c>
      <c r="AK5" s="49">
        <f t="shared" ref="AK5:AK39" si="2">COUNTIF(F5:AG5,"E")</f>
        <v>0</v>
      </c>
      <c r="AL5" s="49" t="str">
        <f t="shared" ref="AL5:AL39" si="3">IF(AK5=3,"Essential Repeat",IF(AK5=2,"Comp","Pass"))</f>
        <v>Pass</v>
      </c>
    </row>
    <row r="6" spans="1:38">
      <c r="A6" s="41">
        <v>12198233</v>
      </c>
      <c r="B6" s="42" t="s">
        <v>49</v>
      </c>
      <c r="C6" s="43" t="s">
        <v>50</v>
      </c>
      <c r="D6" s="43" t="s">
        <v>47</v>
      </c>
      <c r="E6" s="44"/>
      <c r="F6" s="45">
        <v>73</v>
      </c>
      <c r="G6" s="46" t="s">
        <v>12</v>
      </c>
      <c r="H6" s="46">
        <v>82</v>
      </c>
      <c r="I6" s="46" t="s">
        <v>10</v>
      </c>
      <c r="J6" s="46"/>
      <c r="K6" s="46"/>
      <c r="L6" s="46">
        <v>46</v>
      </c>
      <c r="M6" s="46" t="s">
        <v>11</v>
      </c>
      <c r="N6" s="46">
        <v>54</v>
      </c>
      <c r="O6" s="46" t="s">
        <v>11</v>
      </c>
      <c r="P6" s="46">
        <v>67</v>
      </c>
      <c r="Q6" s="46" t="s">
        <v>11</v>
      </c>
      <c r="R6" s="46">
        <v>72</v>
      </c>
      <c r="S6" s="46" t="s">
        <v>6</v>
      </c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>
        <f>SUM(F6+H6)+SUM(LARGE(J6:S6,{1,2,3}))</f>
        <v>348</v>
      </c>
      <c r="AI6" s="46">
        <f t="shared" si="1"/>
        <v>69.599999999999994</v>
      </c>
      <c r="AJ6" s="49">
        <f t="shared" si="0"/>
        <v>18</v>
      </c>
      <c r="AK6" s="49">
        <f t="shared" si="2"/>
        <v>0</v>
      </c>
      <c r="AL6" s="49" t="str">
        <f t="shared" si="3"/>
        <v>Pass</v>
      </c>
    </row>
    <row r="7" spans="1:38">
      <c r="A7" s="41">
        <v>12198234</v>
      </c>
      <c r="B7" s="42" t="s">
        <v>51</v>
      </c>
      <c r="C7" s="43" t="s">
        <v>50</v>
      </c>
      <c r="D7" s="43" t="s">
        <v>47</v>
      </c>
      <c r="E7" s="44"/>
      <c r="F7" s="45">
        <v>74</v>
      </c>
      <c r="G7" s="46" t="s">
        <v>12</v>
      </c>
      <c r="H7" s="46">
        <v>86</v>
      </c>
      <c r="I7" s="46" t="s">
        <v>9</v>
      </c>
      <c r="J7" s="46">
        <v>23</v>
      </c>
      <c r="K7" s="46" t="s">
        <v>14</v>
      </c>
      <c r="L7" s="46"/>
      <c r="M7" s="46"/>
      <c r="N7" s="46">
        <v>43</v>
      </c>
      <c r="O7" s="46" t="s">
        <v>6</v>
      </c>
      <c r="P7" s="46">
        <v>64</v>
      </c>
      <c r="Q7" s="46" t="s">
        <v>11</v>
      </c>
      <c r="R7" s="46">
        <v>63</v>
      </c>
      <c r="S7" s="46" t="s">
        <v>7</v>
      </c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>
        <f>SUM(F7+H7)+SUM(LARGE(J7:S7,{1,2,3}))</f>
        <v>330</v>
      </c>
      <c r="AI7" s="46">
        <f t="shared" si="1"/>
        <v>66</v>
      </c>
      <c r="AJ7" s="49">
        <f t="shared" si="0"/>
        <v>23</v>
      </c>
      <c r="AK7" s="49">
        <f t="shared" si="2"/>
        <v>1</v>
      </c>
      <c r="AL7" s="49" t="str">
        <f t="shared" si="3"/>
        <v>Pass</v>
      </c>
    </row>
    <row r="8" spans="1:38">
      <c r="A8" s="41">
        <v>12198235</v>
      </c>
      <c r="B8" s="42" t="s">
        <v>52</v>
      </c>
      <c r="C8" s="43" t="s">
        <v>50</v>
      </c>
      <c r="D8" s="43" t="s">
        <v>47</v>
      </c>
      <c r="E8" s="44"/>
      <c r="F8" s="45">
        <v>79</v>
      </c>
      <c r="G8" s="46" t="s">
        <v>10</v>
      </c>
      <c r="H8" s="46">
        <v>78</v>
      </c>
      <c r="I8" s="46" t="s">
        <v>12</v>
      </c>
      <c r="J8" s="46"/>
      <c r="K8" s="46"/>
      <c r="L8" s="46">
        <v>36</v>
      </c>
      <c r="M8" s="46" t="s">
        <v>7</v>
      </c>
      <c r="N8" s="46">
        <v>54</v>
      </c>
      <c r="O8" s="46" t="s">
        <v>11</v>
      </c>
      <c r="P8" s="46">
        <v>58</v>
      </c>
      <c r="Q8" s="46" t="s">
        <v>8</v>
      </c>
      <c r="R8" s="46">
        <v>76</v>
      </c>
      <c r="S8" s="46" t="s">
        <v>6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>
        <f>SUM(F8+H8)+SUM(LARGE(J8:S8,{1,2,3}))</f>
        <v>345</v>
      </c>
      <c r="AI8" s="46">
        <f t="shared" si="1"/>
        <v>69</v>
      </c>
      <c r="AJ8" s="49">
        <f t="shared" si="0"/>
        <v>20</v>
      </c>
      <c r="AK8" s="49">
        <f t="shared" si="2"/>
        <v>0</v>
      </c>
      <c r="AL8" s="49" t="str">
        <f t="shared" si="3"/>
        <v>Pass</v>
      </c>
    </row>
    <row r="9" spans="1:38">
      <c r="A9" s="41">
        <v>12198236</v>
      </c>
      <c r="B9" s="42" t="s">
        <v>53</v>
      </c>
      <c r="C9" s="43" t="s">
        <v>50</v>
      </c>
      <c r="D9" s="43" t="s">
        <v>47</v>
      </c>
      <c r="E9" s="44"/>
      <c r="F9" s="47">
        <v>85</v>
      </c>
      <c r="G9" s="46" t="s">
        <v>9</v>
      </c>
      <c r="H9" s="46">
        <v>82</v>
      </c>
      <c r="I9" s="46" t="s">
        <v>10</v>
      </c>
      <c r="J9" s="46">
        <v>40</v>
      </c>
      <c r="K9" s="46" t="s">
        <v>6</v>
      </c>
      <c r="L9" s="47"/>
      <c r="M9" s="47"/>
      <c r="N9" s="46">
        <v>57</v>
      </c>
      <c r="O9" s="46" t="s">
        <v>11</v>
      </c>
      <c r="P9" s="46">
        <v>74</v>
      </c>
      <c r="Q9" s="46" t="s">
        <v>12</v>
      </c>
      <c r="R9" s="46">
        <v>78</v>
      </c>
      <c r="S9" s="46" t="s">
        <v>8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>
        <f>SUM(F9+H9)+SUM(LARGE(J9:S9,{1,2,3}))</f>
        <v>376</v>
      </c>
      <c r="AI9" s="46">
        <f t="shared" si="1"/>
        <v>75.2</v>
      </c>
      <c r="AJ9" s="49">
        <f t="shared" si="0"/>
        <v>13</v>
      </c>
      <c r="AK9" s="49">
        <f t="shared" si="2"/>
        <v>0</v>
      </c>
      <c r="AL9" s="49" t="str">
        <f t="shared" si="3"/>
        <v>Pass</v>
      </c>
    </row>
    <row r="10" spans="1:38">
      <c r="A10" s="41">
        <v>12198237</v>
      </c>
      <c r="B10" s="42" t="s">
        <v>54</v>
      </c>
      <c r="C10" s="43" t="s">
        <v>50</v>
      </c>
      <c r="D10" s="43" t="s">
        <v>47</v>
      </c>
      <c r="E10" s="44"/>
      <c r="F10" s="45">
        <v>75</v>
      </c>
      <c r="G10" s="46" t="s">
        <v>12</v>
      </c>
      <c r="H10" s="46">
        <v>88</v>
      </c>
      <c r="I10" s="46" t="s">
        <v>9</v>
      </c>
      <c r="J10" s="46">
        <v>43</v>
      </c>
      <c r="K10" s="46" t="s">
        <v>6</v>
      </c>
      <c r="L10" s="46"/>
      <c r="M10" s="46"/>
      <c r="N10" s="46">
        <v>40</v>
      </c>
      <c r="O10" s="46" t="s">
        <v>6</v>
      </c>
      <c r="P10" s="46">
        <v>69</v>
      </c>
      <c r="Q10" s="46" t="s">
        <v>11</v>
      </c>
      <c r="R10" s="46">
        <v>81</v>
      </c>
      <c r="S10" s="46" t="s">
        <v>8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>
        <f>SUM(F10+H10)+SUM(LARGE(J10:S10,{1,2,3}))</f>
        <v>356</v>
      </c>
      <c r="AI10" s="46">
        <f t="shared" si="1"/>
        <v>71.2</v>
      </c>
      <c r="AJ10" s="49">
        <f t="shared" si="0"/>
        <v>15</v>
      </c>
      <c r="AK10" s="49">
        <f t="shared" si="2"/>
        <v>0</v>
      </c>
      <c r="AL10" s="49" t="str">
        <f t="shared" si="3"/>
        <v>Pass</v>
      </c>
    </row>
    <row r="11" spans="1:38">
      <c r="A11" s="41">
        <v>12198238</v>
      </c>
      <c r="B11" s="42" t="s">
        <v>55</v>
      </c>
      <c r="C11" s="43" t="s">
        <v>46</v>
      </c>
      <c r="D11" s="43" t="s">
        <v>47</v>
      </c>
      <c r="E11" s="44"/>
      <c r="F11" s="45">
        <v>73</v>
      </c>
      <c r="G11" s="46" t="s">
        <v>12</v>
      </c>
      <c r="H11" s="46">
        <v>84</v>
      </c>
      <c r="I11" s="46" t="s">
        <v>9</v>
      </c>
      <c r="J11" s="46">
        <v>57</v>
      </c>
      <c r="K11" s="46" t="s">
        <v>11</v>
      </c>
      <c r="L11" s="46"/>
      <c r="M11" s="46"/>
      <c r="N11" s="46">
        <v>57</v>
      </c>
      <c r="O11" s="46" t="s">
        <v>11</v>
      </c>
      <c r="P11" s="46">
        <v>70</v>
      </c>
      <c r="Q11" s="46" t="s">
        <v>11</v>
      </c>
      <c r="R11" s="46">
        <v>79</v>
      </c>
      <c r="S11" s="46" t="s">
        <v>8</v>
      </c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>
        <f>SUM(F11+H11)+SUM(LARGE(J11:S11,{1,2,3}))</f>
        <v>363</v>
      </c>
      <c r="AI11" s="46">
        <f t="shared" si="1"/>
        <v>72.599999999999994</v>
      </c>
      <c r="AJ11" s="49">
        <f t="shared" si="0"/>
        <v>14</v>
      </c>
      <c r="AK11" s="49">
        <f t="shared" si="2"/>
        <v>0</v>
      </c>
      <c r="AL11" s="49" t="str">
        <f t="shared" si="3"/>
        <v>Pass</v>
      </c>
    </row>
    <row r="12" spans="1:38">
      <c r="A12" s="41">
        <v>12198239</v>
      </c>
      <c r="B12" s="42" t="s">
        <v>56</v>
      </c>
      <c r="C12" s="43" t="s">
        <v>46</v>
      </c>
      <c r="D12" s="43" t="s">
        <v>47</v>
      </c>
      <c r="E12" s="44"/>
      <c r="F12" s="45">
        <v>76</v>
      </c>
      <c r="G12" s="46" t="s">
        <v>12</v>
      </c>
      <c r="H12" s="46">
        <v>77</v>
      </c>
      <c r="I12" s="46" t="s">
        <v>12</v>
      </c>
      <c r="J12" s="46">
        <v>26</v>
      </c>
      <c r="K12" s="46" t="s">
        <v>14</v>
      </c>
      <c r="L12" s="46"/>
      <c r="M12" s="46"/>
      <c r="N12" s="46">
        <v>50</v>
      </c>
      <c r="O12" s="46" t="s">
        <v>8</v>
      </c>
      <c r="P12" s="46">
        <v>74</v>
      </c>
      <c r="Q12" s="46" t="s">
        <v>12</v>
      </c>
      <c r="R12" s="46">
        <v>71</v>
      </c>
      <c r="S12" s="46" t="s">
        <v>6</v>
      </c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>
        <f>SUM(F12+H12)+SUM(LARGE(J12:S12,{1,2,3}))</f>
        <v>348</v>
      </c>
      <c r="AI12" s="46">
        <f t="shared" si="1"/>
        <v>69.599999999999994</v>
      </c>
      <c r="AJ12" s="49">
        <f t="shared" si="0"/>
        <v>18</v>
      </c>
      <c r="AK12" s="49">
        <f t="shared" si="2"/>
        <v>1</v>
      </c>
      <c r="AL12" s="49" t="str">
        <f t="shared" si="3"/>
        <v>Pass</v>
      </c>
    </row>
    <row r="13" spans="1:38">
      <c r="A13" s="41">
        <v>12198240</v>
      </c>
      <c r="B13" s="42" t="s">
        <v>56</v>
      </c>
      <c r="C13" s="43" t="s">
        <v>46</v>
      </c>
      <c r="D13" s="43" t="s">
        <v>47</v>
      </c>
      <c r="E13" s="44"/>
      <c r="F13" s="45">
        <v>72</v>
      </c>
      <c r="G13" s="46" t="s">
        <v>12</v>
      </c>
      <c r="H13" s="46">
        <v>90</v>
      </c>
      <c r="I13" s="46" t="s">
        <v>13</v>
      </c>
      <c r="J13" s="46"/>
      <c r="K13" s="46"/>
      <c r="L13" s="46">
        <v>49</v>
      </c>
      <c r="M13" s="46" t="s">
        <v>12</v>
      </c>
      <c r="N13" s="46">
        <v>42</v>
      </c>
      <c r="O13" s="46" t="s">
        <v>6</v>
      </c>
      <c r="P13" s="46">
        <v>59</v>
      </c>
      <c r="Q13" s="46" t="s">
        <v>8</v>
      </c>
      <c r="R13" s="46">
        <v>69</v>
      </c>
      <c r="S13" s="46" t="s">
        <v>12</v>
      </c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>
        <f>SUM(F13+H13)+SUM(LARGE(J13:S13,{1,2,3}))</f>
        <v>339</v>
      </c>
      <c r="AI13" s="46">
        <f t="shared" si="1"/>
        <v>67.8</v>
      </c>
      <c r="AJ13" s="49">
        <f t="shared" si="0"/>
        <v>21</v>
      </c>
      <c r="AK13" s="49">
        <f t="shared" si="2"/>
        <v>0</v>
      </c>
      <c r="AL13" s="49" t="str">
        <f t="shared" si="3"/>
        <v>Pass</v>
      </c>
    </row>
    <row r="14" spans="1:38">
      <c r="A14" s="41">
        <v>12198241</v>
      </c>
      <c r="B14" s="42" t="s">
        <v>57</v>
      </c>
      <c r="C14" s="43" t="s">
        <v>50</v>
      </c>
      <c r="D14" s="43" t="s">
        <v>47</v>
      </c>
      <c r="E14" s="44"/>
      <c r="F14" s="45">
        <v>80</v>
      </c>
      <c r="G14" s="46" t="s">
        <v>10</v>
      </c>
      <c r="H14" s="46">
        <v>92</v>
      </c>
      <c r="I14" s="46" t="s">
        <v>13</v>
      </c>
      <c r="J14" s="46"/>
      <c r="K14" s="46"/>
      <c r="L14" s="46">
        <v>51</v>
      </c>
      <c r="M14" s="46" t="s">
        <v>12</v>
      </c>
      <c r="N14" s="46">
        <v>61</v>
      </c>
      <c r="O14" s="46" t="s">
        <v>12</v>
      </c>
      <c r="P14" s="46">
        <v>61</v>
      </c>
      <c r="Q14" s="46" t="s">
        <v>8</v>
      </c>
      <c r="R14" s="46">
        <v>88</v>
      </c>
      <c r="S14" s="46" t="s">
        <v>7</v>
      </c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>
        <f>SUM(F14+H14)+SUM(LARGE(J14:S14,{1,2,3}))</f>
        <v>382</v>
      </c>
      <c r="AI14" s="46">
        <f t="shared" si="1"/>
        <v>76.400000000000006</v>
      </c>
      <c r="AJ14" s="49">
        <f t="shared" si="0"/>
        <v>12</v>
      </c>
      <c r="AK14" s="49">
        <f t="shared" si="2"/>
        <v>0</v>
      </c>
      <c r="AL14" s="49" t="str">
        <f t="shared" si="3"/>
        <v>Pass</v>
      </c>
    </row>
    <row r="15" spans="1:38">
      <c r="A15" s="41">
        <v>12198242</v>
      </c>
      <c r="B15" s="42" t="s">
        <v>58</v>
      </c>
      <c r="C15" s="43" t="s">
        <v>46</v>
      </c>
      <c r="D15" s="43" t="s">
        <v>47</v>
      </c>
      <c r="E15" s="44"/>
      <c r="F15" s="45">
        <v>93</v>
      </c>
      <c r="G15" s="46" t="s">
        <v>13</v>
      </c>
      <c r="H15" s="46">
        <v>95</v>
      </c>
      <c r="I15" s="46" t="s">
        <v>13</v>
      </c>
      <c r="J15" s="46">
        <v>96</v>
      </c>
      <c r="K15" s="46" t="s">
        <v>13</v>
      </c>
      <c r="L15" s="47"/>
      <c r="M15" s="47"/>
      <c r="N15" s="46">
        <v>97</v>
      </c>
      <c r="O15" s="46" t="s">
        <v>13</v>
      </c>
      <c r="P15" s="46">
        <v>99</v>
      </c>
      <c r="Q15" s="46" t="s">
        <v>13</v>
      </c>
      <c r="R15" s="46">
        <v>97</v>
      </c>
      <c r="S15" s="46" t="s">
        <v>9</v>
      </c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>
        <f>SUM(F15+H15)+SUM(LARGE(J15:S15,{1,2,3}))</f>
        <v>481</v>
      </c>
      <c r="AI15" s="46">
        <f t="shared" si="1"/>
        <v>96.2</v>
      </c>
      <c r="AJ15" s="49">
        <f t="shared" si="0"/>
        <v>1</v>
      </c>
      <c r="AK15" s="49">
        <f t="shared" si="2"/>
        <v>0</v>
      </c>
      <c r="AL15" s="49" t="str">
        <f t="shared" si="3"/>
        <v>Pass</v>
      </c>
    </row>
    <row r="16" spans="1:38">
      <c r="A16" s="41">
        <v>12198243</v>
      </c>
      <c r="B16" s="69" t="s">
        <v>59</v>
      </c>
      <c r="C16" s="43" t="s">
        <v>50</v>
      </c>
      <c r="D16" s="43" t="s">
        <v>47</v>
      </c>
      <c r="E16" s="44"/>
      <c r="F16" s="45">
        <v>46</v>
      </c>
      <c r="G16" s="46" t="s">
        <v>7</v>
      </c>
      <c r="H16" s="46">
        <v>59</v>
      </c>
      <c r="I16" s="46" t="s">
        <v>6</v>
      </c>
      <c r="J16" s="46"/>
      <c r="K16" s="46"/>
      <c r="L16" s="46">
        <v>27</v>
      </c>
      <c r="M16" s="46" t="s">
        <v>14</v>
      </c>
      <c r="N16" s="46">
        <v>23</v>
      </c>
      <c r="O16" s="46" t="s">
        <v>14</v>
      </c>
      <c r="P16" s="46">
        <v>36</v>
      </c>
      <c r="Q16" s="46" t="s">
        <v>7</v>
      </c>
      <c r="R16" s="46">
        <v>63</v>
      </c>
      <c r="S16" s="46" t="s">
        <v>7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>
        <f>SUM(F16+H16)+SUM(LARGE(J16:S16,{1,2,3}))</f>
        <v>231</v>
      </c>
      <c r="AI16" s="46">
        <f t="shared" si="1"/>
        <v>46.2</v>
      </c>
      <c r="AJ16" s="49" t="str">
        <f t="shared" si="0"/>
        <v/>
      </c>
      <c r="AK16" s="49">
        <f t="shared" si="2"/>
        <v>2</v>
      </c>
      <c r="AL16" s="49" t="str">
        <f t="shared" si="3"/>
        <v>Comp</v>
      </c>
    </row>
    <row r="17" spans="1:38">
      <c r="A17" s="41">
        <v>12198244</v>
      </c>
      <c r="B17" s="42" t="s">
        <v>60</v>
      </c>
      <c r="C17" s="43" t="s">
        <v>46</v>
      </c>
      <c r="D17" s="43" t="s">
        <v>47</v>
      </c>
      <c r="E17" s="44"/>
      <c r="F17" s="45">
        <v>83</v>
      </c>
      <c r="G17" s="46" t="s">
        <v>10</v>
      </c>
      <c r="H17" s="46">
        <v>95</v>
      </c>
      <c r="I17" s="46" t="s">
        <v>13</v>
      </c>
      <c r="J17" s="46">
        <v>80</v>
      </c>
      <c r="K17" s="46" t="s">
        <v>9</v>
      </c>
      <c r="L17" s="46"/>
      <c r="M17" s="46"/>
      <c r="N17" s="46">
        <v>94</v>
      </c>
      <c r="O17" s="46" t="s">
        <v>13</v>
      </c>
      <c r="P17" s="46">
        <v>94</v>
      </c>
      <c r="Q17" s="46" t="s">
        <v>13</v>
      </c>
      <c r="R17" s="46">
        <v>96</v>
      </c>
      <c r="S17" s="46" t="s">
        <v>9</v>
      </c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>
        <f>SUM(F17+H17)+SUM(LARGE(J17:S17,{1,2,3}))</f>
        <v>462</v>
      </c>
      <c r="AI17" s="46">
        <f t="shared" si="1"/>
        <v>92.4</v>
      </c>
      <c r="AJ17" s="49">
        <f t="shared" si="0"/>
        <v>5</v>
      </c>
      <c r="AK17" s="49">
        <f t="shared" si="2"/>
        <v>0</v>
      </c>
      <c r="AL17" s="49" t="str">
        <f t="shared" si="3"/>
        <v>Pass</v>
      </c>
    </row>
    <row r="18" spans="1:38">
      <c r="A18" s="41">
        <v>12198245</v>
      </c>
      <c r="B18" s="42" t="s">
        <v>61</v>
      </c>
      <c r="C18" s="43" t="s">
        <v>50</v>
      </c>
      <c r="D18" s="43" t="s">
        <v>47</v>
      </c>
      <c r="E18" s="44"/>
      <c r="F18" s="45">
        <v>47</v>
      </c>
      <c r="G18" s="46" t="s">
        <v>6</v>
      </c>
      <c r="H18" s="46">
        <v>81</v>
      </c>
      <c r="I18" s="46" t="s">
        <v>10</v>
      </c>
      <c r="J18" s="46">
        <v>34</v>
      </c>
      <c r="K18" s="46" t="s">
        <v>7</v>
      </c>
      <c r="L18" s="46"/>
      <c r="M18" s="46"/>
      <c r="N18" s="46">
        <v>41</v>
      </c>
      <c r="O18" s="46" t="s">
        <v>6</v>
      </c>
      <c r="P18" s="46">
        <v>53</v>
      </c>
      <c r="Q18" s="46" t="s">
        <v>6</v>
      </c>
      <c r="R18" s="46">
        <v>69</v>
      </c>
      <c r="S18" s="46" t="s">
        <v>7</v>
      </c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>
        <f>SUM(F18+H18)+SUM(LARGE(J18:S18,{1,2,3}))</f>
        <v>291</v>
      </c>
      <c r="AI18" s="46">
        <f t="shared" si="1"/>
        <v>58.2</v>
      </c>
      <c r="AJ18" s="49">
        <f t="shared" si="0"/>
        <v>30</v>
      </c>
      <c r="AK18" s="49">
        <f t="shared" si="2"/>
        <v>0</v>
      </c>
      <c r="AL18" s="49" t="str">
        <f t="shared" si="3"/>
        <v>Pass</v>
      </c>
    </row>
    <row r="19" spans="1:38">
      <c r="A19" s="41">
        <v>12198246</v>
      </c>
      <c r="B19" s="42" t="s">
        <v>62</v>
      </c>
      <c r="C19" s="43" t="s">
        <v>50</v>
      </c>
      <c r="D19" s="43" t="s">
        <v>47</v>
      </c>
      <c r="E19" s="44"/>
      <c r="F19" s="45">
        <v>70</v>
      </c>
      <c r="G19" s="46" t="s">
        <v>11</v>
      </c>
      <c r="H19" s="46">
        <v>81</v>
      </c>
      <c r="I19" s="46" t="s">
        <v>10</v>
      </c>
      <c r="J19" s="46"/>
      <c r="K19" s="46"/>
      <c r="L19" s="46">
        <v>37</v>
      </c>
      <c r="M19" s="46" t="s">
        <v>6</v>
      </c>
      <c r="N19" s="46">
        <v>34</v>
      </c>
      <c r="O19" s="46" t="s">
        <v>7</v>
      </c>
      <c r="P19" s="46">
        <v>47</v>
      </c>
      <c r="Q19" s="46" t="s">
        <v>7</v>
      </c>
      <c r="R19" s="46">
        <v>64</v>
      </c>
      <c r="S19" s="46" t="s">
        <v>7</v>
      </c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>
        <f>SUM(F19+H19)+SUM(LARGE(J19:S19,{1,2,3}))</f>
        <v>299</v>
      </c>
      <c r="AI19" s="46">
        <f t="shared" si="1"/>
        <v>59.8</v>
      </c>
      <c r="AJ19" s="49">
        <f t="shared" si="0"/>
        <v>28</v>
      </c>
      <c r="AK19" s="49">
        <f t="shared" si="2"/>
        <v>0</v>
      </c>
      <c r="AL19" s="49" t="str">
        <f t="shared" si="3"/>
        <v>Pass</v>
      </c>
    </row>
    <row r="20" spans="1:38">
      <c r="A20" s="41">
        <v>12198247</v>
      </c>
      <c r="B20" s="42" t="s">
        <v>63</v>
      </c>
      <c r="C20" s="43" t="s">
        <v>50</v>
      </c>
      <c r="D20" s="43" t="s">
        <v>47</v>
      </c>
      <c r="E20" s="44"/>
      <c r="F20" s="45">
        <v>52</v>
      </c>
      <c r="G20" s="46" t="s">
        <v>6</v>
      </c>
      <c r="H20" s="46">
        <v>69</v>
      </c>
      <c r="I20" s="46" t="s">
        <v>11</v>
      </c>
      <c r="J20" s="46">
        <v>38</v>
      </c>
      <c r="K20" s="46" t="s">
        <v>7</v>
      </c>
      <c r="L20" s="46"/>
      <c r="M20" s="46"/>
      <c r="N20" s="46">
        <v>33</v>
      </c>
      <c r="O20" s="46" t="s">
        <v>7</v>
      </c>
      <c r="P20" s="46">
        <v>40</v>
      </c>
      <c r="Q20" s="46" t="s">
        <v>7</v>
      </c>
      <c r="R20" s="46">
        <v>68</v>
      </c>
      <c r="S20" s="46" t="s">
        <v>7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>
        <f>SUM(F20+H20)+SUM(LARGE(J20:S20,{1,2,3}))</f>
        <v>267</v>
      </c>
      <c r="AI20" s="46">
        <f t="shared" si="1"/>
        <v>53.4</v>
      </c>
      <c r="AJ20" s="49">
        <f t="shared" si="0"/>
        <v>33</v>
      </c>
      <c r="AK20" s="49">
        <f t="shared" si="2"/>
        <v>0</v>
      </c>
      <c r="AL20" s="49" t="str">
        <f t="shared" si="3"/>
        <v>Pass</v>
      </c>
    </row>
    <row r="21" spans="1:38">
      <c r="A21" s="41">
        <v>12198248</v>
      </c>
      <c r="B21" s="42" t="s">
        <v>64</v>
      </c>
      <c r="C21" s="43" t="s">
        <v>50</v>
      </c>
      <c r="D21" s="43" t="s">
        <v>47</v>
      </c>
      <c r="E21" s="44"/>
      <c r="F21" s="45">
        <v>42</v>
      </c>
      <c r="G21" s="46" t="s">
        <v>7</v>
      </c>
      <c r="H21" s="46">
        <v>55</v>
      </c>
      <c r="I21" s="46" t="s">
        <v>6</v>
      </c>
      <c r="J21" s="46"/>
      <c r="K21" s="46"/>
      <c r="L21" s="46">
        <v>38</v>
      </c>
      <c r="M21" s="46" t="s">
        <v>6</v>
      </c>
      <c r="N21" s="46">
        <v>55</v>
      </c>
      <c r="O21" s="46" t="s">
        <v>11</v>
      </c>
      <c r="P21" s="46">
        <v>53</v>
      </c>
      <c r="Q21" s="46" t="s">
        <v>6</v>
      </c>
      <c r="R21" s="46">
        <v>60</v>
      </c>
      <c r="S21" s="46" t="s">
        <v>7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>
        <f>SUM(F21+H21)+SUM(LARGE(J21:S21,{1,2,3}))</f>
        <v>265</v>
      </c>
      <c r="AI21" s="46">
        <f t="shared" si="1"/>
        <v>53</v>
      </c>
      <c r="AJ21" s="49">
        <f t="shared" si="0"/>
        <v>34</v>
      </c>
      <c r="AK21" s="49">
        <f t="shared" si="2"/>
        <v>0</v>
      </c>
      <c r="AL21" s="49" t="str">
        <f t="shared" si="3"/>
        <v>Pass</v>
      </c>
    </row>
    <row r="22" spans="1:38">
      <c r="A22" s="41">
        <v>12198249</v>
      </c>
      <c r="B22" s="42" t="s">
        <v>65</v>
      </c>
      <c r="C22" s="43" t="s">
        <v>50</v>
      </c>
      <c r="D22" s="43" t="s">
        <v>47</v>
      </c>
      <c r="E22" s="44"/>
      <c r="F22" s="45">
        <v>59</v>
      </c>
      <c r="G22" s="46" t="s">
        <v>8</v>
      </c>
      <c r="H22" s="46">
        <v>77</v>
      </c>
      <c r="I22" s="46" t="s">
        <v>12</v>
      </c>
      <c r="J22" s="46">
        <v>37</v>
      </c>
      <c r="K22" s="46" t="s">
        <v>7</v>
      </c>
      <c r="L22" s="46"/>
      <c r="M22" s="46"/>
      <c r="N22" s="46">
        <v>44</v>
      </c>
      <c r="O22" s="46" t="s">
        <v>6</v>
      </c>
      <c r="P22" s="46">
        <v>57</v>
      </c>
      <c r="Q22" s="46" t="s">
        <v>8</v>
      </c>
      <c r="R22" s="46">
        <v>72</v>
      </c>
      <c r="S22" s="46" t="s">
        <v>6</v>
      </c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>
        <f>SUM(F22+H22)+SUM(LARGE(J22:S22,{1,2,3}))</f>
        <v>309</v>
      </c>
      <c r="AI22" s="46">
        <f t="shared" si="1"/>
        <v>61.8</v>
      </c>
      <c r="AJ22" s="49">
        <f t="shared" si="0"/>
        <v>26</v>
      </c>
      <c r="AK22" s="49">
        <f t="shared" si="2"/>
        <v>0</v>
      </c>
      <c r="AL22" s="49" t="str">
        <f t="shared" si="3"/>
        <v>Pass</v>
      </c>
    </row>
    <row r="23" spans="1:38">
      <c r="A23" s="41">
        <v>12198250</v>
      </c>
      <c r="B23" s="42" t="s">
        <v>66</v>
      </c>
      <c r="C23" s="43" t="s">
        <v>50</v>
      </c>
      <c r="D23" s="43" t="s">
        <v>47</v>
      </c>
      <c r="E23" s="44"/>
      <c r="F23" s="45">
        <v>63</v>
      </c>
      <c r="G23" s="46" t="s">
        <v>8</v>
      </c>
      <c r="H23" s="46">
        <v>71</v>
      </c>
      <c r="I23" s="46" t="s">
        <v>11</v>
      </c>
      <c r="J23" s="46">
        <v>26</v>
      </c>
      <c r="K23" s="46" t="s">
        <v>14</v>
      </c>
      <c r="L23" s="46"/>
      <c r="M23" s="46"/>
      <c r="N23" s="46">
        <v>44</v>
      </c>
      <c r="O23" s="46" t="s">
        <v>6</v>
      </c>
      <c r="P23" s="46">
        <v>43</v>
      </c>
      <c r="Q23" s="46" t="s">
        <v>7</v>
      </c>
      <c r="R23" s="46">
        <v>69</v>
      </c>
      <c r="S23" s="46" t="s">
        <v>7</v>
      </c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>
        <f>SUM(F23+H23)+SUM(LARGE(J23:S23,{1,2,3}))</f>
        <v>290</v>
      </c>
      <c r="AI23" s="46">
        <f t="shared" si="1"/>
        <v>58</v>
      </c>
      <c r="AJ23" s="49">
        <f t="shared" si="0"/>
        <v>31</v>
      </c>
      <c r="AK23" s="49">
        <f t="shared" si="2"/>
        <v>1</v>
      </c>
      <c r="AL23" s="49" t="str">
        <f t="shared" si="3"/>
        <v>Pass</v>
      </c>
    </row>
    <row r="24" spans="1:38">
      <c r="A24" s="41">
        <v>12198251</v>
      </c>
      <c r="B24" s="42" t="s">
        <v>67</v>
      </c>
      <c r="C24" s="43" t="s">
        <v>50</v>
      </c>
      <c r="D24" s="43" t="s">
        <v>47</v>
      </c>
      <c r="E24" s="44"/>
      <c r="F24" s="45">
        <v>68</v>
      </c>
      <c r="G24" s="46" t="s">
        <v>11</v>
      </c>
      <c r="H24" s="46">
        <v>79</v>
      </c>
      <c r="I24" s="46" t="s">
        <v>10</v>
      </c>
      <c r="J24" s="46">
        <v>33</v>
      </c>
      <c r="K24" s="46" t="s">
        <v>7</v>
      </c>
      <c r="L24" s="46"/>
      <c r="M24" s="46"/>
      <c r="N24" s="46">
        <v>37</v>
      </c>
      <c r="O24" s="46" t="s">
        <v>7</v>
      </c>
      <c r="P24" s="46">
        <v>56</v>
      </c>
      <c r="Q24" s="46" t="s">
        <v>8</v>
      </c>
      <c r="R24" s="46">
        <v>76</v>
      </c>
      <c r="S24" s="46" t="s">
        <v>6</v>
      </c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>
        <f>SUM(F24+H24)+SUM(LARGE(J24:S24,{1,2,3}))</f>
        <v>316</v>
      </c>
      <c r="AI24" s="46">
        <f t="shared" si="1"/>
        <v>63.2</v>
      </c>
      <c r="AJ24" s="49">
        <f t="shared" si="0"/>
        <v>25</v>
      </c>
      <c r="AK24" s="49">
        <f t="shared" si="2"/>
        <v>0</v>
      </c>
      <c r="AL24" s="49" t="str">
        <f t="shared" si="3"/>
        <v>Pass</v>
      </c>
    </row>
    <row r="25" spans="1:38">
      <c r="A25" s="41">
        <v>12198252</v>
      </c>
      <c r="B25" s="42" t="s">
        <v>68</v>
      </c>
      <c r="C25" s="43" t="s">
        <v>46</v>
      </c>
      <c r="D25" s="43" t="s">
        <v>47</v>
      </c>
      <c r="E25" s="44"/>
      <c r="F25" s="45">
        <v>84</v>
      </c>
      <c r="G25" s="46" t="s">
        <v>9</v>
      </c>
      <c r="H25" s="46">
        <v>92</v>
      </c>
      <c r="I25" s="46" t="s">
        <v>13</v>
      </c>
      <c r="J25" s="46">
        <v>82</v>
      </c>
      <c r="K25" s="46" t="s">
        <v>9</v>
      </c>
      <c r="L25" s="46"/>
      <c r="M25" s="46"/>
      <c r="N25" s="46">
        <v>90</v>
      </c>
      <c r="O25" s="46" t="s">
        <v>13</v>
      </c>
      <c r="P25" s="46">
        <v>85</v>
      </c>
      <c r="Q25" s="46" t="s">
        <v>10</v>
      </c>
      <c r="R25" s="46">
        <v>92</v>
      </c>
      <c r="S25" s="46" t="s">
        <v>10</v>
      </c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>
        <f>SUM(F25+H25)+SUM(LARGE(J25:S25,{1,2,3}))</f>
        <v>443</v>
      </c>
      <c r="AI25" s="46">
        <f t="shared" si="1"/>
        <v>88.6</v>
      </c>
      <c r="AJ25" s="49">
        <f t="shared" si="0"/>
        <v>8</v>
      </c>
      <c r="AK25" s="49">
        <f t="shared" si="2"/>
        <v>0</v>
      </c>
      <c r="AL25" s="49" t="str">
        <f t="shared" si="3"/>
        <v>Pass</v>
      </c>
    </row>
    <row r="26" spans="1:38">
      <c r="A26" s="41">
        <v>12198253</v>
      </c>
      <c r="B26" s="42" t="s">
        <v>69</v>
      </c>
      <c r="C26" s="43" t="s">
        <v>46</v>
      </c>
      <c r="D26" s="43" t="s">
        <v>47</v>
      </c>
      <c r="E26" s="44"/>
      <c r="F26" s="45">
        <v>79</v>
      </c>
      <c r="G26" s="46" t="s">
        <v>10</v>
      </c>
      <c r="H26" s="46">
        <v>86</v>
      </c>
      <c r="I26" s="46" t="s">
        <v>9</v>
      </c>
      <c r="J26" s="46">
        <v>34</v>
      </c>
      <c r="K26" s="46" t="s">
        <v>7</v>
      </c>
      <c r="L26" s="47"/>
      <c r="M26" s="47"/>
      <c r="N26" s="46">
        <v>66</v>
      </c>
      <c r="O26" s="46" t="s">
        <v>12</v>
      </c>
      <c r="P26" s="46">
        <v>72</v>
      </c>
      <c r="Q26" s="46" t="s">
        <v>12</v>
      </c>
      <c r="R26" s="46">
        <v>84</v>
      </c>
      <c r="S26" s="46" t="s">
        <v>11</v>
      </c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>
        <f>SUM(F26+H26)+SUM(LARGE(J26:S26,{1,2,3}))</f>
        <v>387</v>
      </c>
      <c r="AI26" s="46">
        <f t="shared" si="1"/>
        <v>77.400000000000006</v>
      </c>
      <c r="AJ26" s="49">
        <f t="shared" si="0"/>
        <v>11</v>
      </c>
      <c r="AK26" s="49">
        <f t="shared" si="2"/>
        <v>0</v>
      </c>
      <c r="AL26" s="49" t="str">
        <f t="shared" si="3"/>
        <v>Pass</v>
      </c>
    </row>
    <row r="27" spans="1:38">
      <c r="A27" s="41">
        <v>12198254</v>
      </c>
      <c r="B27" s="42" t="s">
        <v>70</v>
      </c>
      <c r="C27" s="43" t="s">
        <v>50</v>
      </c>
      <c r="D27" s="43" t="s">
        <v>47</v>
      </c>
      <c r="E27" s="44"/>
      <c r="F27" s="45">
        <v>78</v>
      </c>
      <c r="G27" s="46" t="s">
        <v>10</v>
      </c>
      <c r="H27" s="46">
        <v>93</v>
      </c>
      <c r="I27" s="46" t="s">
        <v>13</v>
      </c>
      <c r="J27" s="46">
        <v>42</v>
      </c>
      <c r="K27" s="46" t="s">
        <v>6</v>
      </c>
      <c r="L27" s="47"/>
      <c r="M27" s="47"/>
      <c r="N27" s="46">
        <v>83</v>
      </c>
      <c r="O27" s="46" t="s">
        <v>9</v>
      </c>
      <c r="P27" s="46">
        <v>85</v>
      </c>
      <c r="Q27" s="46" t="s">
        <v>10</v>
      </c>
      <c r="R27" s="46">
        <v>90</v>
      </c>
      <c r="S27" s="46" t="s">
        <v>12</v>
      </c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>
        <f>SUM(F27+H27)+SUM(LARGE(J27:S27,{1,2,3}))</f>
        <v>429</v>
      </c>
      <c r="AI27" s="46">
        <f t="shared" si="1"/>
        <v>85.8</v>
      </c>
      <c r="AJ27" s="49">
        <f t="shared" si="0"/>
        <v>9</v>
      </c>
      <c r="AK27" s="49">
        <f t="shared" si="2"/>
        <v>0</v>
      </c>
      <c r="AL27" s="49" t="str">
        <f t="shared" si="3"/>
        <v>Pass</v>
      </c>
    </row>
    <row r="28" spans="1:38">
      <c r="A28" s="41">
        <v>12198255</v>
      </c>
      <c r="B28" s="42" t="s">
        <v>71</v>
      </c>
      <c r="C28" s="43" t="s">
        <v>46</v>
      </c>
      <c r="D28" s="43" t="s">
        <v>47</v>
      </c>
      <c r="E28" s="44"/>
      <c r="F28" s="45">
        <v>92</v>
      </c>
      <c r="G28" s="46" t="s">
        <v>13</v>
      </c>
      <c r="H28" s="46">
        <v>95</v>
      </c>
      <c r="I28" s="46" t="s">
        <v>13</v>
      </c>
      <c r="J28" s="46">
        <v>97</v>
      </c>
      <c r="K28" s="46" t="s">
        <v>13</v>
      </c>
      <c r="L28" s="47"/>
      <c r="M28" s="47"/>
      <c r="N28" s="46">
        <v>95</v>
      </c>
      <c r="O28" s="46" t="s">
        <v>13</v>
      </c>
      <c r="P28" s="46">
        <v>96</v>
      </c>
      <c r="Q28" s="46" t="s">
        <v>13</v>
      </c>
      <c r="R28" s="46">
        <v>92</v>
      </c>
      <c r="S28" s="46" t="s">
        <v>10</v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>
        <f>SUM(F28+H28)+SUM(LARGE(J28:S28,{1,2,3}))</f>
        <v>475</v>
      </c>
      <c r="AI28" s="46">
        <f t="shared" si="1"/>
        <v>95</v>
      </c>
      <c r="AJ28" s="49">
        <f t="shared" si="0"/>
        <v>3</v>
      </c>
      <c r="AK28" s="49">
        <f t="shared" si="2"/>
        <v>0</v>
      </c>
      <c r="AL28" s="49" t="str">
        <f t="shared" si="3"/>
        <v>Pass</v>
      </c>
    </row>
    <row r="29" spans="1:38">
      <c r="A29" s="41">
        <v>12198256</v>
      </c>
      <c r="B29" s="42" t="s">
        <v>72</v>
      </c>
      <c r="C29" s="43" t="s">
        <v>46</v>
      </c>
      <c r="D29" s="43" t="s">
        <v>47</v>
      </c>
      <c r="E29" s="44"/>
      <c r="F29" s="45">
        <v>62</v>
      </c>
      <c r="G29" s="46" t="s">
        <v>8</v>
      </c>
      <c r="H29" s="46">
        <v>83</v>
      </c>
      <c r="I29" s="46" t="s">
        <v>10</v>
      </c>
      <c r="J29" s="46"/>
      <c r="K29" s="46"/>
      <c r="L29" s="46">
        <v>41</v>
      </c>
      <c r="M29" s="46" t="s">
        <v>8</v>
      </c>
      <c r="N29" s="46">
        <v>51</v>
      </c>
      <c r="O29" s="46" t="s">
        <v>8</v>
      </c>
      <c r="P29" s="46">
        <v>53</v>
      </c>
      <c r="Q29" s="46" t="s">
        <v>6</v>
      </c>
      <c r="R29" s="46">
        <v>85</v>
      </c>
      <c r="S29" s="46" t="s">
        <v>11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>
        <f>SUM(F29+H29)+SUM(LARGE(J29:S29,{1,2,3}))</f>
        <v>334</v>
      </c>
      <c r="AI29" s="46">
        <f t="shared" si="1"/>
        <v>66.8</v>
      </c>
      <c r="AJ29" s="49">
        <f t="shared" si="0"/>
        <v>22</v>
      </c>
      <c r="AK29" s="49">
        <f t="shared" si="2"/>
        <v>0</v>
      </c>
      <c r="AL29" s="49" t="str">
        <f t="shared" si="3"/>
        <v>Pass</v>
      </c>
    </row>
    <row r="30" spans="1:38">
      <c r="A30" s="41">
        <v>12198257</v>
      </c>
      <c r="B30" s="42" t="s">
        <v>73</v>
      </c>
      <c r="C30" s="43" t="s">
        <v>50</v>
      </c>
      <c r="D30" s="43" t="s">
        <v>47</v>
      </c>
      <c r="E30" s="44"/>
      <c r="F30" s="45">
        <v>87</v>
      </c>
      <c r="G30" s="46" t="s">
        <v>9</v>
      </c>
      <c r="H30" s="46">
        <v>95</v>
      </c>
      <c r="I30" s="46" t="s">
        <v>13</v>
      </c>
      <c r="J30" s="46"/>
      <c r="K30" s="46"/>
      <c r="L30" s="46">
        <v>59</v>
      </c>
      <c r="M30" s="46" t="s">
        <v>10</v>
      </c>
      <c r="N30" s="46">
        <v>68</v>
      </c>
      <c r="O30" s="46" t="s">
        <v>12</v>
      </c>
      <c r="P30" s="46">
        <v>80</v>
      </c>
      <c r="Q30" s="46" t="s">
        <v>10</v>
      </c>
      <c r="R30" s="46">
        <v>91</v>
      </c>
      <c r="S30" s="46" t="s">
        <v>12</v>
      </c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>
        <f>SUM(F30+H30)+SUM(LARGE(J30:S30,{1,2,3}))</f>
        <v>421</v>
      </c>
      <c r="AI30" s="46">
        <f t="shared" si="1"/>
        <v>84.2</v>
      </c>
      <c r="AJ30" s="49">
        <f t="shared" si="0"/>
        <v>10</v>
      </c>
      <c r="AK30" s="49">
        <f t="shared" si="2"/>
        <v>0</v>
      </c>
      <c r="AL30" s="49" t="str">
        <f t="shared" si="3"/>
        <v>Pass</v>
      </c>
    </row>
    <row r="31" spans="1:38">
      <c r="A31" s="41">
        <v>12198258</v>
      </c>
      <c r="B31" s="42" t="s">
        <v>74</v>
      </c>
      <c r="C31" s="43" t="s">
        <v>50</v>
      </c>
      <c r="D31" s="43" t="s">
        <v>47</v>
      </c>
      <c r="E31" s="44"/>
      <c r="F31" s="45">
        <v>48</v>
      </c>
      <c r="G31" s="46" t="s">
        <v>6</v>
      </c>
      <c r="H31" s="46">
        <v>80</v>
      </c>
      <c r="I31" s="46" t="s">
        <v>10</v>
      </c>
      <c r="J31" s="46"/>
      <c r="K31" s="46"/>
      <c r="L31" s="46">
        <v>25</v>
      </c>
      <c r="M31" s="46" t="s">
        <v>14</v>
      </c>
      <c r="N31" s="46">
        <v>38</v>
      </c>
      <c r="O31" s="46" t="s">
        <v>7</v>
      </c>
      <c r="P31" s="46">
        <v>45</v>
      </c>
      <c r="Q31" s="46" t="s">
        <v>7</v>
      </c>
      <c r="R31" s="46">
        <v>74</v>
      </c>
      <c r="S31" s="46" t="s">
        <v>6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>
        <f>SUM(F31+H31)+SUM(LARGE(J31:S31,{1,2,3}))</f>
        <v>285</v>
      </c>
      <c r="AI31" s="46">
        <f t="shared" si="1"/>
        <v>57</v>
      </c>
      <c r="AJ31" s="49">
        <f t="shared" si="0"/>
        <v>32</v>
      </c>
      <c r="AK31" s="49">
        <f t="shared" si="2"/>
        <v>1</v>
      </c>
      <c r="AL31" s="49" t="str">
        <f t="shared" si="3"/>
        <v>Pass</v>
      </c>
    </row>
    <row r="32" spans="1:38">
      <c r="A32" s="41">
        <v>12198259</v>
      </c>
      <c r="B32" s="42" t="s">
        <v>75</v>
      </c>
      <c r="C32" s="43" t="s">
        <v>50</v>
      </c>
      <c r="D32" s="43" t="s">
        <v>47</v>
      </c>
      <c r="E32" s="44"/>
      <c r="F32" s="45">
        <v>42</v>
      </c>
      <c r="G32" s="46" t="s">
        <v>7</v>
      </c>
      <c r="H32" s="46">
        <v>69</v>
      </c>
      <c r="I32" s="46" t="s">
        <v>11</v>
      </c>
      <c r="J32" s="46"/>
      <c r="K32" s="46"/>
      <c r="L32" s="46">
        <v>28</v>
      </c>
      <c r="M32" s="46" t="s">
        <v>14</v>
      </c>
      <c r="N32" s="46">
        <v>33</v>
      </c>
      <c r="O32" s="46" t="s">
        <v>7</v>
      </c>
      <c r="P32" s="46">
        <v>37</v>
      </c>
      <c r="Q32" s="46" t="s">
        <v>7</v>
      </c>
      <c r="R32" s="46">
        <v>62</v>
      </c>
      <c r="S32" s="46" t="s">
        <v>7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>
        <f>SUM(F32+H32)+SUM(LARGE(J32:S32,{1,2,3}))</f>
        <v>243</v>
      </c>
      <c r="AI32" s="46">
        <f t="shared" si="1"/>
        <v>48.6</v>
      </c>
      <c r="AJ32" s="49">
        <f t="shared" si="0"/>
        <v>36</v>
      </c>
      <c r="AK32" s="49">
        <f t="shared" si="2"/>
        <v>1</v>
      </c>
      <c r="AL32" s="49" t="str">
        <f t="shared" si="3"/>
        <v>Pass</v>
      </c>
    </row>
    <row r="33" spans="1:38">
      <c r="A33" s="41">
        <v>12198260</v>
      </c>
      <c r="B33" s="42" t="s">
        <v>76</v>
      </c>
      <c r="C33" s="43" t="s">
        <v>50</v>
      </c>
      <c r="D33" s="43" t="s">
        <v>47</v>
      </c>
      <c r="E33" s="44"/>
      <c r="F33" s="45">
        <v>90</v>
      </c>
      <c r="G33" s="46" t="s">
        <v>13</v>
      </c>
      <c r="H33" s="46">
        <v>92</v>
      </c>
      <c r="I33" s="46" t="s">
        <v>13</v>
      </c>
      <c r="J33" s="46">
        <v>76</v>
      </c>
      <c r="K33" s="46" t="s">
        <v>10</v>
      </c>
      <c r="L33" s="46"/>
      <c r="M33" s="46"/>
      <c r="N33" s="46">
        <v>83</v>
      </c>
      <c r="O33" s="46" t="s">
        <v>9</v>
      </c>
      <c r="P33" s="46">
        <v>97</v>
      </c>
      <c r="Q33" s="46" t="s">
        <v>13</v>
      </c>
      <c r="R33" s="46">
        <v>93</v>
      </c>
      <c r="S33" s="46" t="s">
        <v>10</v>
      </c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>
        <f>SUM(F33+H33)+SUM(LARGE(J33:S33,{1,2,3}))</f>
        <v>455</v>
      </c>
      <c r="AI33" s="46">
        <f t="shared" si="1"/>
        <v>91</v>
      </c>
      <c r="AJ33" s="49">
        <f t="shared" si="0"/>
        <v>7</v>
      </c>
      <c r="AK33" s="49">
        <f t="shared" si="2"/>
        <v>0</v>
      </c>
      <c r="AL33" s="49" t="str">
        <f t="shared" si="3"/>
        <v>Pass</v>
      </c>
    </row>
    <row r="34" spans="1:38">
      <c r="A34" s="41">
        <v>12198261</v>
      </c>
      <c r="B34" s="42" t="s">
        <v>77</v>
      </c>
      <c r="C34" s="43" t="s">
        <v>50</v>
      </c>
      <c r="D34" s="43" t="s">
        <v>47</v>
      </c>
      <c r="E34" s="44"/>
      <c r="F34" s="45">
        <v>56</v>
      </c>
      <c r="G34" s="46" t="s">
        <v>6</v>
      </c>
      <c r="H34" s="46">
        <v>74</v>
      </c>
      <c r="I34" s="46" t="s">
        <v>11</v>
      </c>
      <c r="J34" s="46">
        <v>27</v>
      </c>
      <c r="K34" s="46" t="s">
        <v>14</v>
      </c>
      <c r="L34" s="46"/>
      <c r="M34" s="46"/>
      <c r="N34" s="46">
        <v>44</v>
      </c>
      <c r="O34" s="46" t="s">
        <v>6</v>
      </c>
      <c r="P34" s="46">
        <v>60</v>
      </c>
      <c r="Q34" s="46" t="s">
        <v>8</v>
      </c>
      <c r="R34" s="46">
        <v>71</v>
      </c>
      <c r="S34" s="46" t="s">
        <v>6</v>
      </c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>
        <f>SUM(F34+H34)+SUM(LARGE(J34:S34,{1,2,3}))</f>
        <v>305</v>
      </c>
      <c r="AI34" s="46">
        <f t="shared" si="1"/>
        <v>61</v>
      </c>
      <c r="AJ34" s="49">
        <f t="shared" si="0"/>
        <v>27</v>
      </c>
      <c r="AK34" s="49">
        <f t="shared" si="2"/>
        <v>1</v>
      </c>
      <c r="AL34" s="49" t="str">
        <f t="shared" si="3"/>
        <v>Pass</v>
      </c>
    </row>
    <row r="35" spans="1:38">
      <c r="A35" s="41">
        <v>12198262</v>
      </c>
      <c r="B35" s="42" t="s">
        <v>78</v>
      </c>
      <c r="C35" s="43" t="s">
        <v>50</v>
      </c>
      <c r="D35" s="43" t="s">
        <v>47</v>
      </c>
      <c r="E35" s="44"/>
      <c r="F35" s="45">
        <v>60</v>
      </c>
      <c r="G35" s="46" t="s">
        <v>8</v>
      </c>
      <c r="H35" s="46">
        <v>70</v>
      </c>
      <c r="I35" s="46" t="s">
        <v>11</v>
      </c>
      <c r="J35" s="46"/>
      <c r="K35" s="46"/>
      <c r="L35" s="46">
        <v>46</v>
      </c>
      <c r="M35" s="46" t="s">
        <v>11</v>
      </c>
      <c r="N35" s="46">
        <v>39</v>
      </c>
      <c r="O35" s="46" t="s">
        <v>6</v>
      </c>
      <c r="P35" s="46">
        <v>43</v>
      </c>
      <c r="Q35" s="46" t="s">
        <v>7</v>
      </c>
      <c r="R35" s="46">
        <v>73</v>
      </c>
      <c r="S35" s="46" t="s">
        <v>6</v>
      </c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>
        <f>SUM(F35+H35)+SUM(LARGE(J35:S35,{1,2,3}))</f>
        <v>292</v>
      </c>
      <c r="AI35" s="46">
        <f t="shared" si="1"/>
        <v>58.4</v>
      </c>
      <c r="AJ35" s="49">
        <f t="shared" si="0"/>
        <v>29</v>
      </c>
      <c r="AK35" s="49">
        <f t="shared" si="2"/>
        <v>0</v>
      </c>
      <c r="AL35" s="49" t="str">
        <f t="shared" si="3"/>
        <v>Pass</v>
      </c>
    </row>
    <row r="36" spans="1:38">
      <c r="A36" s="41">
        <v>12198263</v>
      </c>
      <c r="B36" s="42" t="s">
        <v>79</v>
      </c>
      <c r="C36" s="43" t="s">
        <v>46</v>
      </c>
      <c r="D36" s="43" t="s">
        <v>47</v>
      </c>
      <c r="E36" s="44"/>
      <c r="F36" s="45">
        <v>73</v>
      </c>
      <c r="G36" s="46" t="s">
        <v>12</v>
      </c>
      <c r="H36" s="46">
        <v>85</v>
      </c>
      <c r="I36" s="46" t="s">
        <v>9</v>
      </c>
      <c r="J36" s="46">
        <v>33</v>
      </c>
      <c r="K36" s="46" t="s">
        <v>7</v>
      </c>
      <c r="L36" s="46"/>
      <c r="M36" s="46"/>
      <c r="N36" s="46">
        <v>53</v>
      </c>
      <c r="O36" s="46" t="s">
        <v>11</v>
      </c>
      <c r="P36" s="46">
        <v>65</v>
      </c>
      <c r="Q36" s="46" t="s">
        <v>11</v>
      </c>
      <c r="R36" s="46">
        <v>78</v>
      </c>
      <c r="S36" s="46" t="s">
        <v>8</v>
      </c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>
        <f>SUM(F36+H36)+SUM(LARGE(J36:S36,{1,2,3}))</f>
        <v>354</v>
      </c>
      <c r="AI36" s="46">
        <f t="shared" si="1"/>
        <v>70.8</v>
      </c>
      <c r="AJ36" s="49">
        <f t="shared" si="0"/>
        <v>16</v>
      </c>
      <c r="AK36" s="49">
        <f t="shared" si="2"/>
        <v>0</v>
      </c>
      <c r="AL36" s="49" t="str">
        <f t="shared" si="3"/>
        <v>Pass</v>
      </c>
    </row>
    <row r="37" spans="1:38">
      <c r="A37" s="41">
        <v>12198264</v>
      </c>
      <c r="B37" s="42" t="s">
        <v>80</v>
      </c>
      <c r="C37" s="43" t="s">
        <v>46</v>
      </c>
      <c r="D37" s="43" t="s">
        <v>47</v>
      </c>
      <c r="E37" s="44"/>
      <c r="F37" s="45">
        <v>63</v>
      </c>
      <c r="G37" s="46" t="s">
        <v>8</v>
      </c>
      <c r="H37" s="46">
        <v>64</v>
      </c>
      <c r="I37" s="46" t="s">
        <v>8</v>
      </c>
      <c r="J37" s="46"/>
      <c r="K37" s="46"/>
      <c r="L37" s="46">
        <v>59</v>
      </c>
      <c r="M37" s="46" t="s">
        <v>10</v>
      </c>
      <c r="N37" s="46">
        <v>57</v>
      </c>
      <c r="O37" s="46" t="s">
        <v>11</v>
      </c>
      <c r="P37" s="46">
        <v>63</v>
      </c>
      <c r="Q37" s="46" t="s">
        <v>8</v>
      </c>
      <c r="R37" s="46">
        <v>79</v>
      </c>
      <c r="S37" s="46" t="s">
        <v>8</v>
      </c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>
        <f>SUM(F37+H37)+SUM(LARGE(J37:S37,{1,2,3}))</f>
        <v>328</v>
      </c>
      <c r="AI37" s="46">
        <f t="shared" si="1"/>
        <v>65.599999999999994</v>
      </c>
      <c r="AJ37" s="49">
        <f t="shared" si="0"/>
        <v>24</v>
      </c>
      <c r="AK37" s="49">
        <f t="shared" si="2"/>
        <v>0</v>
      </c>
      <c r="AL37" s="49" t="str">
        <f t="shared" si="3"/>
        <v>Pass</v>
      </c>
    </row>
    <row r="38" spans="1:38">
      <c r="A38" s="41">
        <v>12198265</v>
      </c>
      <c r="B38" s="42" t="s">
        <v>81</v>
      </c>
      <c r="C38" s="43" t="s">
        <v>50</v>
      </c>
      <c r="D38" s="43" t="s">
        <v>47</v>
      </c>
      <c r="E38" s="44"/>
      <c r="F38" s="45">
        <v>92</v>
      </c>
      <c r="G38" s="46" t="s">
        <v>13</v>
      </c>
      <c r="H38" s="46">
        <v>94</v>
      </c>
      <c r="I38" s="46" t="s">
        <v>13</v>
      </c>
      <c r="J38" s="46">
        <v>85</v>
      </c>
      <c r="K38" s="46" t="s">
        <v>9</v>
      </c>
      <c r="L38" s="46"/>
      <c r="M38" s="46"/>
      <c r="N38" s="46">
        <v>92</v>
      </c>
      <c r="O38" s="46" t="s">
        <v>13</v>
      </c>
      <c r="P38" s="46">
        <v>86</v>
      </c>
      <c r="Q38" s="46" t="s">
        <v>9</v>
      </c>
      <c r="R38" s="46">
        <v>96</v>
      </c>
      <c r="S38" s="46" t="s">
        <v>9</v>
      </c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>
        <f>SUM(F38+H38)+SUM(LARGE(J38:S38,{1,2,3}))</f>
        <v>460</v>
      </c>
      <c r="AI38" s="46">
        <f t="shared" si="1"/>
        <v>92</v>
      </c>
      <c r="AJ38" s="49">
        <f t="shared" si="0"/>
        <v>6</v>
      </c>
      <c r="AK38" s="49">
        <f t="shared" si="2"/>
        <v>0</v>
      </c>
      <c r="AL38" s="49" t="str">
        <f t="shared" si="3"/>
        <v>Pass</v>
      </c>
    </row>
    <row r="39" spans="1:38">
      <c r="A39" s="41">
        <v>12198266</v>
      </c>
      <c r="B39" s="42" t="s">
        <v>82</v>
      </c>
      <c r="C39" s="43" t="s">
        <v>50</v>
      </c>
      <c r="D39" s="43" t="s">
        <v>47</v>
      </c>
      <c r="E39" s="44"/>
      <c r="F39" s="45">
        <v>58</v>
      </c>
      <c r="G39" s="46" t="s">
        <v>8</v>
      </c>
      <c r="H39" s="46">
        <v>56</v>
      </c>
      <c r="I39" s="46" t="s">
        <v>6</v>
      </c>
      <c r="J39" s="46"/>
      <c r="K39" s="46"/>
      <c r="L39" s="46">
        <v>33</v>
      </c>
      <c r="M39" s="46" t="s">
        <v>7</v>
      </c>
      <c r="N39" s="46">
        <v>25</v>
      </c>
      <c r="O39" s="46" t="s">
        <v>14</v>
      </c>
      <c r="P39" s="46">
        <v>43</v>
      </c>
      <c r="Q39" s="46" t="s">
        <v>7</v>
      </c>
      <c r="R39" s="46">
        <v>64</v>
      </c>
      <c r="S39" s="46" t="s">
        <v>7</v>
      </c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>
        <f>SUM(F39+H39)+SUM(LARGE(J39:S39,{1,2,3}))</f>
        <v>254</v>
      </c>
      <c r="AI39" s="46">
        <f t="shared" si="1"/>
        <v>50.8</v>
      </c>
      <c r="AJ39" s="49">
        <f t="shared" si="0"/>
        <v>35</v>
      </c>
      <c r="AK39" s="49">
        <f t="shared" si="2"/>
        <v>1</v>
      </c>
      <c r="AL39" s="49" t="str">
        <f t="shared" si="3"/>
        <v>Pass</v>
      </c>
    </row>
    <row r="40" spans="1:38">
      <c r="A40" s="41">
        <v>12198347</v>
      </c>
      <c r="B40" s="42" t="s">
        <v>165</v>
      </c>
      <c r="C40" s="43" t="s">
        <v>50</v>
      </c>
      <c r="D40" s="43" t="s">
        <v>47</v>
      </c>
      <c r="E40" s="44"/>
      <c r="F40" s="45">
        <v>88</v>
      </c>
      <c r="G40" s="46" t="s">
        <v>9</v>
      </c>
      <c r="H40" s="46">
        <v>88</v>
      </c>
      <c r="I40" s="46" t="s">
        <v>9</v>
      </c>
      <c r="J40" s="46">
        <v>58</v>
      </c>
      <c r="K40" s="46" t="s">
        <v>11</v>
      </c>
      <c r="L40" s="46"/>
      <c r="M40" s="46"/>
      <c r="N40" s="46">
        <v>93</v>
      </c>
      <c r="O40" s="46" t="s">
        <v>13</v>
      </c>
      <c r="P40" s="46">
        <v>95</v>
      </c>
      <c r="Q40" s="46" t="s">
        <v>13</v>
      </c>
      <c r="R40" s="46">
        <v>99</v>
      </c>
      <c r="S40" s="46" t="s">
        <v>13</v>
      </c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>
        <f>SUM(F40+H40)+SUM(LARGE(J40:S40,{1,2,3}))</f>
        <v>463</v>
      </c>
      <c r="AI40" s="46">
        <f t="shared" ref="AI40" si="4">AH40/5</f>
        <v>92.6</v>
      </c>
      <c r="AJ40" s="49">
        <f t="shared" si="0"/>
        <v>4</v>
      </c>
      <c r="AK40" s="49">
        <f t="shared" ref="AK40" si="5">COUNTIF(F40:AG40,"E")</f>
        <v>0</v>
      </c>
      <c r="AL40" s="49" t="str">
        <f t="shared" ref="AL40" si="6">IF(AK40=3,"Essential Repeat",IF(AK40=2,"Comp","Pass"))</f>
        <v>Pass</v>
      </c>
    </row>
    <row r="41" spans="1:38" s="59" customFormat="1" hidden="1">
      <c r="A41" s="52"/>
      <c r="B41" s="53"/>
      <c r="C41" s="54"/>
      <c r="D41" s="54"/>
      <c r="E41" s="55"/>
      <c r="F41" s="56"/>
      <c r="G41" s="57"/>
      <c r="H41" s="18"/>
      <c r="I41" s="18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8"/>
      <c r="AK41" s="58"/>
      <c r="AL41" s="49"/>
    </row>
    <row r="42" spans="1:38" s="59" customFormat="1" hidden="1">
      <c r="A42" s="52"/>
      <c r="B42" s="53"/>
      <c r="C42" s="54"/>
      <c r="D42" s="54"/>
      <c r="E42" s="55"/>
      <c r="F42" s="56"/>
      <c r="G42" s="57"/>
      <c r="H42" s="18"/>
      <c r="I42" s="18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8"/>
      <c r="AK42" s="58"/>
      <c r="AL42" s="49"/>
    </row>
    <row r="43" spans="1:38" s="59" customFormat="1" hidden="1">
      <c r="A43" s="52"/>
      <c r="B43" s="53"/>
      <c r="C43" s="54"/>
      <c r="D43" s="54"/>
      <c r="E43" s="55"/>
      <c r="F43" s="5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8"/>
      <c r="AK43" s="58"/>
      <c r="AL43" s="49"/>
    </row>
    <row r="44" spans="1:38" s="59" customFormat="1" hidden="1">
      <c r="A44" s="52"/>
      <c r="B44" s="53"/>
      <c r="C44" s="54"/>
      <c r="D44" s="54"/>
      <c r="E44" s="55"/>
      <c r="F44" s="56"/>
      <c r="G44" s="57"/>
      <c r="H44" s="18"/>
      <c r="I44" s="18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8"/>
      <c r="AK44" s="58"/>
      <c r="AL44" s="49"/>
    </row>
    <row r="45" spans="1:38" s="59" customFormat="1" hidden="1">
      <c r="A45" s="52"/>
      <c r="B45" s="53"/>
      <c r="C45" s="54"/>
      <c r="D45" s="54"/>
      <c r="E45" s="55"/>
      <c r="F45" s="56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8"/>
      <c r="AK45" s="58"/>
      <c r="AL45" s="49"/>
    </row>
    <row r="46" spans="1:38" s="59" customFormat="1" hidden="1">
      <c r="A46" s="52"/>
      <c r="B46" s="53"/>
      <c r="C46" s="54"/>
      <c r="D46" s="54"/>
      <c r="E46" s="55"/>
      <c r="F46" s="56"/>
      <c r="G46" s="57"/>
      <c r="H46" s="18"/>
      <c r="I46" s="18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8"/>
      <c r="AK46" s="58"/>
      <c r="AL46" s="49"/>
    </row>
    <row r="47" spans="1:38" s="59" customFormat="1" hidden="1">
      <c r="A47" s="52"/>
      <c r="B47" s="53"/>
      <c r="C47" s="54"/>
      <c r="D47" s="54"/>
      <c r="E47" s="55"/>
      <c r="F47" s="56"/>
      <c r="G47" s="57"/>
      <c r="H47" s="18"/>
      <c r="I47" s="18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8"/>
      <c r="AK47" s="58"/>
      <c r="AL47" s="49"/>
    </row>
    <row r="48" spans="1:38" s="59" customFormat="1" hidden="1">
      <c r="A48" s="52"/>
      <c r="B48" s="53"/>
      <c r="C48" s="54"/>
      <c r="D48" s="54"/>
      <c r="E48" s="55"/>
      <c r="F48" s="5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8"/>
      <c r="AK48" s="58"/>
      <c r="AL48" s="49"/>
    </row>
    <row r="49" spans="1:38" s="59" customFormat="1" hidden="1">
      <c r="A49" s="52"/>
      <c r="B49" s="53"/>
      <c r="C49" s="54"/>
      <c r="D49" s="54"/>
      <c r="E49" s="55"/>
      <c r="F49" s="56"/>
      <c r="G49" s="57"/>
      <c r="H49" s="18"/>
      <c r="I49" s="18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8"/>
      <c r="AK49" s="58"/>
      <c r="AL49" s="49"/>
    </row>
    <row r="50" spans="1:38" s="59" customFormat="1" hidden="1">
      <c r="A50" s="52"/>
      <c r="B50" s="53"/>
      <c r="C50" s="54"/>
      <c r="D50" s="54"/>
      <c r="E50" s="55"/>
      <c r="F50" s="56"/>
      <c r="G50" s="57"/>
      <c r="H50" s="18"/>
      <c r="I50" s="18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8"/>
      <c r="AK50" s="58"/>
      <c r="AL50" s="49"/>
    </row>
    <row r="51" spans="1:38" s="59" customFormat="1" hidden="1">
      <c r="A51" s="52"/>
      <c r="B51" s="53"/>
      <c r="C51" s="54"/>
      <c r="D51" s="54"/>
      <c r="E51" s="55"/>
      <c r="F51" s="56"/>
      <c r="G51" s="57"/>
      <c r="H51" s="18"/>
      <c r="I51" s="18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8"/>
      <c r="AK51" s="58"/>
      <c r="AL51" s="49"/>
    </row>
    <row r="52" spans="1:38" s="59" customFormat="1" hidden="1">
      <c r="A52" s="52"/>
      <c r="B52" s="53"/>
      <c r="C52" s="54"/>
      <c r="D52" s="54"/>
      <c r="E52" s="55"/>
      <c r="F52" s="56"/>
      <c r="G52" s="57"/>
      <c r="H52" s="18"/>
      <c r="I52" s="18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8"/>
      <c r="AK52" s="58"/>
      <c r="AL52" s="49"/>
    </row>
    <row r="53" spans="1:38" s="59" customFormat="1" hidden="1">
      <c r="A53" s="52"/>
      <c r="B53" s="53"/>
      <c r="C53" s="54"/>
      <c r="D53" s="54"/>
      <c r="E53" s="55"/>
      <c r="F53" s="5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8"/>
      <c r="AK53" s="58"/>
      <c r="AL53" s="49"/>
    </row>
    <row r="54" spans="1:38" s="59" customFormat="1" hidden="1">
      <c r="A54" s="52"/>
      <c r="B54" s="53"/>
      <c r="C54" s="54"/>
      <c r="D54" s="54"/>
      <c r="E54" s="55"/>
      <c r="F54" s="56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8"/>
      <c r="AK54" s="58"/>
      <c r="AL54" s="49"/>
    </row>
    <row r="55" spans="1:38" s="59" customFormat="1" hidden="1">
      <c r="A55" s="52"/>
      <c r="B55" s="53"/>
      <c r="C55" s="54"/>
      <c r="D55" s="54"/>
      <c r="E55" s="55"/>
      <c r="F55" s="56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8"/>
      <c r="AK55" s="58"/>
      <c r="AL55" s="49"/>
    </row>
    <row r="56" spans="1:38" s="59" customFormat="1" hidden="1">
      <c r="A56" s="52"/>
      <c r="B56" s="53"/>
      <c r="C56" s="54"/>
      <c r="D56" s="54"/>
      <c r="E56" s="55"/>
      <c r="F56" s="56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8"/>
      <c r="AK56" s="58"/>
      <c r="AL56" s="49"/>
    </row>
    <row r="57" spans="1:38" s="59" customFormat="1" hidden="1">
      <c r="A57" s="52"/>
      <c r="B57" s="53"/>
      <c r="C57" s="54"/>
      <c r="D57" s="54"/>
      <c r="E57" s="55"/>
      <c r="F57" s="56"/>
      <c r="G57" s="57"/>
      <c r="H57" s="18"/>
      <c r="I57" s="18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8"/>
      <c r="AL57" s="49"/>
    </row>
    <row r="58" spans="1:38" s="59" customFormat="1" hidden="1">
      <c r="A58" s="52"/>
      <c r="B58" s="53"/>
      <c r="C58" s="54"/>
      <c r="D58" s="54"/>
      <c r="E58" s="55"/>
      <c r="F58" s="56"/>
      <c r="G58" s="57"/>
      <c r="H58" s="18"/>
      <c r="I58" s="18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8"/>
      <c r="AK58" s="58"/>
      <c r="AL58" s="49"/>
    </row>
    <row r="59" spans="1:38" s="59" customFormat="1" hidden="1">
      <c r="A59" s="52"/>
      <c r="B59" s="53"/>
      <c r="C59" s="54"/>
      <c r="D59" s="54"/>
      <c r="E59" s="55"/>
      <c r="F59" s="56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8"/>
      <c r="AK59" s="58"/>
      <c r="AL59" s="49"/>
    </row>
    <row r="60" spans="1:38" s="59" customFormat="1" hidden="1">
      <c r="A60" s="52"/>
      <c r="B60" s="53"/>
      <c r="C60" s="54"/>
      <c r="D60" s="54"/>
      <c r="E60" s="55"/>
      <c r="F60" s="56"/>
      <c r="G60" s="57"/>
      <c r="H60" s="18"/>
      <c r="I60" s="18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8"/>
      <c r="AK60" s="58"/>
      <c r="AL60" s="49"/>
    </row>
    <row r="61" spans="1:38" s="59" customFormat="1" hidden="1">
      <c r="A61" s="52"/>
      <c r="B61" s="53"/>
      <c r="C61" s="54"/>
      <c r="D61" s="54"/>
      <c r="E61" s="55"/>
      <c r="F61" s="5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8"/>
      <c r="AK61" s="58"/>
      <c r="AL61" s="49"/>
    </row>
    <row r="62" spans="1:38" s="59" customFormat="1" hidden="1">
      <c r="A62" s="52"/>
      <c r="B62" s="53"/>
      <c r="C62" s="54"/>
      <c r="D62" s="54"/>
      <c r="E62" s="55"/>
      <c r="F62" s="56"/>
      <c r="G62" s="57"/>
      <c r="H62" s="18"/>
      <c r="I62" s="18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8"/>
      <c r="AK62" s="58"/>
      <c r="AL62" s="49"/>
    </row>
    <row r="63" spans="1:38" s="59" customFormat="1" hidden="1">
      <c r="A63" s="52"/>
      <c r="B63" s="53"/>
      <c r="C63" s="54"/>
      <c r="D63" s="54"/>
      <c r="E63" s="55"/>
      <c r="F63" s="56"/>
      <c r="G63" s="57"/>
      <c r="H63" s="18"/>
      <c r="I63" s="18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8"/>
      <c r="AK63" s="58"/>
      <c r="AL63" s="49"/>
    </row>
    <row r="64" spans="1:38" s="59" customFormat="1" hidden="1">
      <c r="A64" s="52"/>
      <c r="B64" s="53"/>
      <c r="C64" s="54"/>
      <c r="D64" s="54"/>
      <c r="E64" s="55"/>
      <c r="F64" s="56"/>
      <c r="G64" s="57"/>
      <c r="H64" s="18"/>
      <c r="I64" s="18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8"/>
      <c r="AK64" s="58"/>
      <c r="AL64" s="49"/>
    </row>
    <row r="65" spans="1:38" s="59" customFormat="1" hidden="1">
      <c r="A65" s="52"/>
      <c r="B65" s="53"/>
      <c r="C65" s="54"/>
      <c r="D65" s="54"/>
      <c r="E65" s="55"/>
      <c r="F65" s="5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  <c r="AK65" s="58"/>
      <c r="AL65" s="49"/>
    </row>
    <row r="66" spans="1:38" s="59" customFormat="1" hidden="1">
      <c r="A66" s="52"/>
      <c r="B66" s="53"/>
      <c r="C66" s="54"/>
      <c r="D66" s="54"/>
      <c r="E66" s="55"/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8"/>
      <c r="AK66" s="58"/>
      <c r="AL66" s="49"/>
    </row>
    <row r="67" spans="1:38" s="59" customFormat="1" hidden="1">
      <c r="A67" s="52"/>
      <c r="B67" s="53"/>
      <c r="C67" s="54"/>
      <c r="D67" s="54"/>
      <c r="E67" s="55"/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8"/>
      <c r="AK67" s="58"/>
      <c r="AL67" s="49"/>
    </row>
    <row r="68" spans="1:38" s="59" customFormat="1" hidden="1">
      <c r="A68" s="52"/>
      <c r="B68" s="53"/>
      <c r="C68" s="54"/>
      <c r="D68" s="54"/>
      <c r="E68" s="55"/>
      <c r="F68" s="56"/>
      <c r="G68" s="57"/>
      <c r="H68" s="18"/>
      <c r="I68" s="18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8"/>
      <c r="AL68" s="49"/>
    </row>
    <row r="69" spans="1:38" s="59" customFormat="1" hidden="1">
      <c r="A69" s="60"/>
      <c r="B69" s="61"/>
      <c r="C69" s="62"/>
      <c r="D69" s="62"/>
      <c r="E69" s="63"/>
      <c r="F69" s="64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57"/>
      <c r="AI69" s="65"/>
      <c r="AJ69" s="58"/>
      <c r="AK69" s="58"/>
      <c r="AL69" s="49"/>
    </row>
    <row r="70" spans="1:38" s="59" customFormat="1" hidden="1">
      <c r="A70" s="66"/>
      <c r="B70" s="66"/>
      <c r="C70" s="67"/>
      <c r="D70" s="67"/>
      <c r="E70" s="68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65"/>
      <c r="AJ70" s="58"/>
      <c r="AK70" s="58"/>
      <c r="AL70" s="49"/>
    </row>
    <row r="71" spans="1:38" s="59" customFormat="1" hidden="1">
      <c r="A71" s="66"/>
      <c r="B71" s="66"/>
      <c r="C71" s="67"/>
      <c r="D71" s="67"/>
      <c r="E71" s="68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65"/>
      <c r="AJ71" s="58"/>
      <c r="AK71" s="58"/>
      <c r="AL71" s="49"/>
    </row>
    <row r="72" spans="1:38" s="59" customFormat="1" hidden="1">
      <c r="A72" s="66"/>
      <c r="B72" s="66"/>
      <c r="C72" s="67"/>
      <c r="D72" s="67"/>
      <c r="E72" s="68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65"/>
      <c r="AJ72" s="58"/>
      <c r="AK72" s="58"/>
      <c r="AL72" s="49"/>
    </row>
    <row r="73" spans="1:38" s="59" customFormat="1" hidden="1">
      <c r="A73" s="66"/>
      <c r="B73" s="66"/>
      <c r="C73" s="67"/>
      <c r="D73" s="67"/>
      <c r="E73" s="68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65"/>
      <c r="AJ73" s="58"/>
      <c r="AK73" s="58"/>
      <c r="AL73" s="49"/>
    </row>
    <row r="74" spans="1:38" s="59" customFormat="1" hidden="1">
      <c r="A74" s="66"/>
      <c r="B74" s="66"/>
      <c r="C74" s="67"/>
      <c r="D74" s="67"/>
      <c r="E74" s="68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65"/>
      <c r="AJ74" s="58"/>
      <c r="AK74" s="58"/>
      <c r="AL74" s="49"/>
    </row>
    <row r="75" spans="1:38" s="59" customFormat="1" hidden="1">
      <c r="A75" s="66"/>
      <c r="B75" s="66"/>
      <c r="C75" s="67"/>
      <c r="D75" s="67"/>
      <c r="E75" s="68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65"/>
      <c r="AJ75" s="58"/>
      <c r="AK75" s="58"/>
      <c r="AL75" s="49"/>
    </row>
    <row r="76" spans="1:38" s="59" customFormat="1" hidden="1">
      <c r="A76" s="66"/>
      <c r="B76" s="66"/>
      <c r="C76" s="67"/>
      <c r="D76" s="67"/>
      <c r="E76" s="68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65"/>
      <c r="AJ76" s="58"/>
      <c r="AK76" s="58"/>
      <c r="AL76" s="49"/>
    </row>
    <row r="77" spans="1:38" s="59" customFormat="1" hidden="1">
      <c r="A77" s="66"/>
      <c r="B77" s="66"/>
      <c r="C77" s="67"/>
      <c r="D77" s="67"/>
      <c r="E77" s="68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65"/>
      <c r="AJ77" s="58"/>
      <c r="AK77" s="58"/>
      <c r="AL77" s="49"/>
    </row>
    <row r="78" spans="1:38" s="59" customFormat="1" hidden="1">
      <c r="A78" s="66"/>
      <c r="B78" s="66"/>
      <c r="C78" s="67"/>
      <c r="D78" s="67"/>
      <c r="E78" s="68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65"/>
      <c r="AJ78" s="58"/>
      <c r="AK78" s="58"/>
      <c r="AL78" s="49"/>
    </row>
    <row r="79" spans="1:38" s="59" customFormat="1" hidden="1">
      <c r="A79" s="66"/>
      <c r="B79" s="66"/>
      <c r="C79" s="67"/>
      <c r="D79" s="67"/>
      <c r="E79" s="68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65"/>
      <c r="AJ79" s="58"/>
      <c r="AK79" s="58"/>
      <c r="AL79" s="49"/>
    </row>
    <row r="80" spans="1:38" s="59" customFormat="1" hidden="1">
      <c r="A80" s="66"/>
      <c r="B80" s="66"/>
      <c r="C80" s="67"/>
      <c r="D80" s="67"/>
      <c r="E80" s="68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65"/>
      <c r="AJ80" s="58"/>
      <c r="AK80" s="58"/>
      <c r="AL80" s="49"/>
    </row>
    <row r="81" spans="1:38" s="59" customFormat="1" hidden="1">
      <c r="A81" s="66"/>
      <c r="B81" s="66"/>
      <c r="C81" s="67"/>
      <c r="D81" s="67"/>
      <c r="E81" s="68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65"/>
      <c r="AJ81" s="58"/>
      <c r="AK81" s="58"/>
      <c r="AL81" s="49"/>
    </row>
    <row r="82" spans="1:38" s="59" customFormat="1" hidden="1">
      <c r="A82" s="66"/>
      <c r="B82" s="66"/>
      <c r="C82" s="67"/>
      <c r="D82" s="67"/>
      <c r="E82" s="68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65"/>
      <c r="AJ82" s="58"/>
      <c r="AK82" s="58"/>
      <c r="AL82" s="49"/>
    </row>
    <row r="83" spans="1:38" s="59" customFormat="1" hidden="1">
      <c r="A83" s="66"/>
      <c r="B83" s="66"/>
      <c r="C83" s="67"/>
      <c r="D83" s="67"/>
      <c r="E83" s="68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65"/>
      <c r="AJ83" s="58"/>
      <c r="AK83" s="58"/>
      <c r="AL83" s="49"/>
    </row>
    <row r="84" spans="1:38" s="59" customFormat="1" hidden="1">
      <c r="A84" s="66"/>
      <c r="B84" s="66"/>
      <c r="C84" s="67"/>
      <c r="D84" s="67"/>
      <c r="E84" s="68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65"/>
      <c r="AJ84" s="58"/>
      <c r="AK84" s="58"/>
      <c r="AL84" s="49"/>
    </row>
    <row r="85" spans="1:38" s="59" customFormat="1" hidden="1">
      <c r="A85" s="66"/>
      <c r="B85" s="66"/>
      <c r="C85" s="67"/>
      <c r="D85" s="67"/>
      <c r="E85" s="68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65"/>
      <c r="AJ85" s="58"/>
      <c r="AK85" s="58"/>
      <c r="AL85" s="49"/>
    </row>
    <row r="86" spans="1:38" s="59" customFormat="1" hidden="1">
      <c r="A86" s="66"/>
      <c r="B86" s="66"/>
      <c r="C86" s="67"/>
      <c r="D86" s="67"/>
      <c r="E86" s="68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65"/>
      <c r="AJ86" s="58"/>
      <c r="AK86" s="58"/>
      <c r="AL86" s="49"/>
    </row>
    <row r="87" spans="1:38" s="59" customFormat="1" hidden="1">
      <c r="A87" s="66"/>
      <c r="B87" s="66"/>
      <c r="C87" s="67"/>
      <c r="D87" s="67"/>
      <c r="E87" s="68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65"/>
      <c r="AJ87" s="58"/>
      <c r="AK87" s="58"/>
      <c r="AL87" s="49"/>
    </row>
    <row r="88" spans="1:38" s="59" customFormat="1" hidden="1">
      <c r="A88" s="66"/>
      <c r="B88" s="66"/>
      <c r="C88" s="67"/>
      <c r="D88" s="67"/>
      <c r="E88" s="68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65"/>
      <c r="AJ88" s="58"/>
      <c r="AK88" s="58"/>
      <c r="AL88" s="49"/>
    </row>
    <row r="89" spans="1:38" s="59" customFormat="1" hidden="1">
      <c r="A89" s="66"/>
      <c r="B89" s="66"/>
      <c r="C89" s="67"/>
      <c r="D89" s="67"/>
      <c r="E89" s="68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65"/>
      <c r="AJ89" s="58"/>
      <c r="AK89" s="58"/>
      <c r="AL89" s="49"/>
    </row>
    <row r="90" spans="1:38" s="59" customFormat="1" hidden="1">
      <c r="A90" s="66"/>
      <c r="B90" s="66"/>
      <c r="C90" s="67"/>
      <c r="D90" s="67"/>
      <c r="E90" s="68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65"/>
      <c r="AJ90" s="58"/>
      <c r="AK90" s="58"/>
      <c r="AL90" s="49"/>
    </row>
    <row r="91" spans="1:38" s="59" customFormat="1" hidden="1">
      <c r="A91" s="66"/>
      <c r="B91" s="66"/>
      <c r="C91" s="67"/>
      <c r="D91" s="67"/>
      <c r="E91" s="68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65"/>
      <c r="AJ91" s="58"/>
      <c r="AK91" s="58"/>
      <c r="AL91" s="49"/>
    </row>
    <row r="92" spans="1:38" s="59" customFormat="1" hidden="1">
      <c r="A92" s="66"/>
      <c r="B92" s="66"/>
      <c r="C92" s="67"/>
      <c r="D92" s="67"/>
      <c r="E92" s="68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65"/>
      <c r="AJ92" s="58"/>
      <c r="AK92" s="58"/>
      <c r="AL92" s="49"/>
    </row>
    <row r="93" spans="1:38" s="59" customFormat="1" hidden="1">
      <c r="A93" s="66"/>
      <c r="B93" s="66"/>
      <c r="C93" s="67"/>
      <c r="D93" s="67"/>
      <c r="E93" s="68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65"/>
      <c r="AJ93" s="58"/>
      <c r="AK93" s="58"/>
      <c r="AL93" s="49"/>
    </row>
    <row r="94" spans="1:38" s="59" customFormat="1" hidden="1">
      <c r="A94" s="66"/>
      <c r="B94" s="66"/>
      <c r="C94" s="67"/>
      <c r="D94" s="67"/>
      <c r="E94" s="68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65"/>
      <c r="AJ94" s="58"/>
      <c r="AK94" s="58"/>
      <c r="AL94" s="49"/>
    </row>
    <row r="95" spans="1:38" s="59" customFormat="1" hidden="1">
      <c r="A95" s="66"/>
      <c r="B95" s="66"/>
      <c r="C95" s="67"/>
      <c r="D95" s="67"/>
      <c r="E95" s="68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65"/>
      <c r="AJ95" s="58"/>
      <c r="AK95" s="58"/>
      <c r="AL95" s="49"/>
    </row>
    <row r="96" spans="1:38" s="59" customFormat="1" hidden="1">
      <c r="A96" s="66"/>
      <c r="B96" s="66"/>
      <c r="C96" s="67"/>
      <c r="D96" s="67"/>
      <c r="E96" s="68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65"/>
      <c r="AJ96" s="58"/>
      <c r="AK96" s="58"/>
      <c r="AL96" s="49"/>
    </row>
    <row r="97" spans="1:38" s="59" customFormat="1" hidden="1">
      <c r="A97" s="66"/>
      <c r="B97" s="66"/>
      <c r="C97" s="67"/>
      <c r="D97" s="67"/>
      <c r="E97" s="68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65"/>
      <c r="AJ97" s="58"/>
      <c r="AK97" s="58"/>
      <c r="AL97" s="49"/>
    </row>
    <row r="98" spans="1:38" s="59" customFormat="1" hidden="1">
      <c r="A98" s="66"/>
      <c r="B98" s="66"/>
      <c r="C98" s="67"/>
      <c r="D98" s="67"/>
      <c r="E98" s="68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65"/>
      <c r="AJ98" s="58"/>
      <c r="AK98" s="58"/>
      <c r="AL98" s="49"/>
    </row>
    <row r="99" spans="1:38" s="59" customFormat="1" hidden="1">
      <c r="A99" s="66"/>
      <c r="B99" s="66"/>
      <c r="C99" s="67"/>
      <c r="D99" s="67"/>
      <c r="E99" s="68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65"/>
      <c r="AJ99" s="58"/>
      <c r="AK99" s="58"/>
      <c r="AL99" s="49"/>
    </row>
    <row r="100" spans="1:38" s="59" customFormat="1" hidden="1">
      <c r="A100" s="66"/>
      <c r="B100" s="66"/>
      <c r="C100" s="67"/>
      <c r="D100" s="67"/>
      <c r="E100" s="68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65"/>
      <c r="AJ100" s="58"/>
      <c r="AK100" s="58"/>
      <c r="AL100" s="49"/>
    </row>
    <row r="101" spans="1:38" s="5" customFormat="1" ht="24.75" customHeight="1">
      <c r="A101" s="13"/>
      <c r="B101" s="16"/>
      <c r="C101" s="15"/>
      <c r="D101" s="15"/>
      <c r="E101" s="23"/>
      <c r="F101" s="134" t="str">
        <f>F2</f>
        <v>184-Eng Lang&amp; Lit</v>
      </c>
      <c r="G101" s="135"/>
      <c r="H101" s="134" t="str">
        <f>H2</f>
        <v>002- Hindi-A</v>
      </c>
      <c r="I101" s="135"/>
      <c r="J101" s="134" t="str">
        <f>J2</f>
        <v>041- Math Standard</v>
      </c>
      <c r="K101" s="135"/>
      <c r="L101" s="134" t="str">
        <f>L2</f>
        <v>241- Maths Basic</v>
      </c>
      <c r="M101" s="135"/>
      <c r="N101" s="134" t="str">
        <f>N2</f>
        <v>086- Science</v>
      </c>
      <c r="O101" s="135"/>
      <c r="P101" s="134" t="str">
        <f>P2</f>
        <v>087- Social Sc</v>
      </c>
      <c r="Q101" s="135"/>
      <c r="R101" s="134" t="str">
        <f>R2</f>
        <v>417-AI</v>
      </c>
      <c r="S101" s="135"/>
      <c r="T101" s="134">
        <f>T2</f>
        <v>0</v>
      </c>
      <c r="U101" s="135"/>
      <c r="V101" s="134">
        <f>V2</f>
        <v>0</v>
      </c>
      <c r="W101" s="135"/>
      <c r="X101" s="134">
        <f>X2</f>
        <v>0</v>
      </c>
      <c r="Y101" s="135"/>
      <c r="Z101" s="134">
        <f>Z2</f>
        <v>0</v>
      </c>
      <c r="AA101" s="135"/>
      <c r="AB101" s="134">
        <f>AB2</f>
        <v>0</v>
      </c>
      <c r="AC101" s="135"/>
      <c r="AD101" s="134">
        <f>AD2</f>
        <v>0</v>
      </c>
      <c r="AE101" s="135"/>
      <c r="AF101" s="134">
        <f>AF2</f>
        <v>0</v>
      </c>
      <c r="AG101" s="135"/>
      <c r="AH101" s="27"/>
      <c r="AI101" s="28"/>
      <c r="AJ101" s="70"/>
      <c r="AK101" s="22"/>
      <c r="AL101" s="22"/>
    </row>
    <row r="102" spans="1:38" s="5" customFormat="1" ht="24.75" customHeight="1">
      <c r="A102" s="13"/>
      <c r="B102" s="13"/>
      <c r="C102" s="132"/>
      <c r="D102" s="132"/>
      <c r="E102" s="133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123"/>
      <c r="AK102" s="22"/>
      <c r="AL102" s="22"/>
    </row>
    <row r="103" spans="1:38" s="5" customFormat="1" ht="24.75" customHeight="1">
      <c r="A103" s="13"/>
      <c r="B103" s="13"/>
      <c r="C103" s="132"/>
      <c r="D103" s="132"/>
      <c r="E103" s="133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123"/>
      <c r="AK103" s="22"/>
      <c r="AL103" s="22"/>
    </row>
    <row r="104" spans="1:38">
      <c r="A104" s="150" t="s">
        <v>28</v>
      </c>
      <c r="B104" s="151"/>
      <c r="C104" s="151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3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19"/>
      <c r="AI104" s="19"/>
      <c r="AJ104" s="25"/>
      <c r="AK104" s="25"/>
    </row>
    <row r="105" spans="1:38">
      <c r="A105" s="154" t="s">
        <v>171</v>
      </c>
      <c r="B105" s="155"/>
      <c r="C105" s="155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7"/>
      <c r="X105" s="73"/>
      <c r="Y105" s="9"/>
      <c r="Z105" s="9"/>
      <c r="AA105" s="9"/>
      <c r="AB105" s="9"/>
      <c r="AC105" s="9"/>
      <c r="AD105" s="9"/>
      <c r="AE105" s="9"/>
      <c r="AF105" s="9"/>
      <c r="AG105" s="9"/>
      <c r="AH105" s="19"/>
      <c r="AI105" s="19"/>
      <c r="AJ105" s="25"/>
      <c r="AK105" s="25"/>
    </row>
    <row r="106" spans="1:38" ht="34.5" customHeight="1">
      <c r="A106" s="74"/>
      <c r="B106" s="75" t="s">
        <v>16</v>
      </c>
      <c r="C106" s="2" t="s">
        <v>42</v>
      </c>
      <c r="D106" s="2" t="s">
        <v>43</v>
      </c>
      <c r="E106" s="3" t="s">
        <v>27</v>
      </c>
      <c r="F106" s="74" t="s">
        <v>13</v>
      </c>
      <c r="G106" s="74" t="s">
        <v>9</v>
      </c>
      <c r="H106" s="74" t="s">
        <v>10</v>
      </c>
      <c r="I106" s="74" t="s">
        <v>12</v>
      </c>
      <c r="J106" s="74" t="s">
        <v>11</v>
      </c>
      <c r="K106" s="74" t="s">
        <v>8</v>
      </c>
      <c r="L106" s="74" t="s">
        <v>6</v>
      </c>
      <c r="M106" s="74" t="s">
        <v>7</v>
      </c>
      <c r="N106" s="72" t="s">
        <v>14</v>
      </c>
      <c r="O106" s="99" t="s">
        <v>18</v>
      </c>
      <c r="P106" s="99" t="s">
        <v>19</v>
      </c>
      <c r="Q106" s="99" t="s">
        <v>20</v>
      </c>
      <c r="R106" s="99" t="s">
        <v>21</v>
      </c>
      <c r="S106" s="99" t="s">
        <v>22</v>
      </c>
      <c r="T106" s="99" t="s">
        <v>15</v>
      </c>
      <c r="U106" s="14" t="s">
        <v>23</v>
      </c>
      <c r="V106" s="14" t="s">
        <v>24</v>
      </c>
      <c r="W106" s="17" t="s">
        <v>29</v>
      </c>
      <c r="X106" s="77"/>
      <c r="Y106" s="9"/>
      <c r="Z106" s="9"/>
      <c r="AA106" s="9"/>
      <c r="AB106" s="9"/>
      <c r="AC106" s="9"/>
      <c r="AD106" s="9"/>
      <c r="AE106" s="9"/>
      <c r="AF106" s="9"/>
      <c r="AG106" s="9"/>
      <c r="AH106" s="19"/>
      <c r="AI106" s="19"/>
      <c r="AJ106" s="25"/>
      <c r="AK106" s="25"/>
    </row>
    <row r="107" spans="1:38">
      <c r="A107" s="74"/>
      <c r="B107" s="78" t="str">
        <f>F2</f>
        <v>184-Eng Lang&amp; Lit</v>
      </c>
      <c r="C107" s="79">
        <f>COUNTA(G4:G100)</f>
        <v>37</v>
      </c>
      <c r="D107" s="104">
        <f>C107-N107</f>
        <v>37</v>
      </c>
      <c r="E107" s="80">
        <f>100*D107/C107</f>
        <v>100</v>
      </c>
      <c r="F107" s="79">
        <f>COUNTIF(G4:G100,"A1")</f>
        <v>5</v>
      </c>
      <c r="G107" s="79">
        <f>COUNTIF(G4:G100,"A2")</f>
        <v>4</v>
      </c>
      <c r="H107" s="79">
        <f>COUNTIF(G4:G100,"B1")</f>
        <v>5</v>
      </c>
      <c r="I107" s="79">
        <f>COUNTIF(G4:G100,"B2")</f>
        <v>8</v>
      </c>
      <c r="J107" s="79">
        <f>COUNTIF(G4:G100,"C1")</f>
        <v>2</v>
      </c>
      <c r="K107" s="79">
        <f>COUNTIF(G4:G100,"C2")</f>
        <v>6</v>
      </c>
      <c r="L107" s="79">
        <f>COUNTIF(G4:G100,"D1")</f>
        <v>4</v>
      </c>
      <c r="M107" s="79">
        <f>COUNTIF(G4:G100,"D2")</f>
        <v>3</v>
      </c>
      <c r="N107" s="72">
        <f>COUNTIF(G4:G100,"E")</f>
        <v>0</v>
      </c>
      <c r="O107" s="81">
        <f>COUNTIF(F4:F100,"&gt;=0")-COUNTIF(F4:F100,"&gt;32.9")</f>
        <v>0</v>
      </c>
      <c r="P107" s="81">
        <f>COUNTIF(F4:F100,"&gt;=33")-COUNTIF(F4:F100,"&gt;44.9")</f>
        <v>2</v>
      </c>
      <c r="Q107" s="81">
        <f>COUNTIF(F4:F100,"&gt;=45")-COUNTIF(F4:F100,"&gt;59.9")</f>
        <v>7</v>
      </c>
      <c r="R107" s="81">
        <f>COUNTIF(F4:F100,"&gt;=60")-COUNTIF(F4:F100,"&gt;74.9")</f>
        <v>11</v>
      </c>
      <c r="S107" s="81">
        <f>COUNTIF(F4:F100,"&gt;=75")-COUNTIF(F4:F100,"&gt;89.9")</f>
        <v>12</v>
      </c>
      <c r="T107" s="81">
        <f>COUNTIF(F4:F100,"&gt;=90")-COUNTIF(F4:F100,"&gt;100")</f>
        <v>5</v>
      </c>
      <c r="U107" s="29">
        <f>F107*8+G107*7+H107*6+I107*5+J107*4+K107*3+L107*2+M107*1</f>
        <v>175</v>
      </c>
      <c r="V107" s="30">
        <f>U107*100/(C107*8)</f>
        <v>59.121621621621621</v>
      </c>
      <c r="W107" s="79">
        <f>AVERAGE(F4:F100)</f>
        <v>71.13513513513513</v>
      </c>
      <c r="X107" s="83"/>
      <c r="Y107" s="9"/>
      <c r="Z107" s="9"/>
      <c r="AA107" s="9"/>
      <c r="AB107" s="9"/>
      <c r="AC107" s="9"/>
      <c r="AD107" s="9"/>
      <c r="AE107" s="9"/>
      <c r="AF107" s="9"/>
      <c r="AG107" s="9"/>
      <c r="AH107" s="19"/>
      <c r="AI107" s="19"/>
      <c r="AJ107" s="25"/>
      <c r="AK107" s="25"/>
    </row>
    <row r="108" spans="1:38">
      <c r="A108" s="74"/>
      <c r="B108" s="84" t="str">
        <f>H2</f>
        <v>002- Hindi-A</v>
      </c>
      <c r="C108" s="85">
        <f>COUNTA(I4:I100)</f>
        <v>37</v>
      </c>
      <c r="D108" s="104">
        <f t="shared" ref="D108:D120" si="7">C108-N108</f>
        <v>37</v>
      </c>
      <c r="E108" s="86">
        <f t="shared" ref="E108:E121" si="8">100*D108/C108</f>
        <v>100</v>
      </c>
      <c r="F108" s="85">
        <f>COUNTIF(I4:I100,"A1")</f>
        <v>11</v>
      </c>
      <c r="G108" s="85">
        <f>COUNTIF(I4:I100,"A2")</f>
        <v>6</v>
      </c>
      <c r="H108" s="85">
        <f>COUNTIF(I4:I100,"B1")</f>
        <v>8</v>
      </c>
      <c r="I108" s="85">
        <f>COUNTIF(I4:I100,"B2")</f>
        <v>3</v>
      </c>
      <c r="J108" s="85">
        <f>COUNTIF(I4:I100,"C1")</f>
        <v>5</v>
      </c>
      <c r="K108" s="85">
        <f>COUNTIF(I4:I100,"C2")</f>
        <v>1</v>
      </c>
      <c r="L108" s="85">
        <f>COUNTIF(I4:I100,"D1")</f>
        <v>3</v>
      </c>
      <c r="M108" s="85">
        <f>COUNTIF(I4:I100,"D2")</f>
        <v>0</v>
      </c>
      <c r="N108" s="72">
        <f>COUNTIF(I4:I100,"E")</f>
        <v>0</v>
      </c>
      <c r="O108" s="87">
        <f>COUNTIF(H4:H100,"&gt;=0")-COUNTIF(H4:H100,"&gt;32")</f>
        <v>0</v>
      </c>
      <c r="P108" s="87">
        <f>COUNTIF(H4:H100,"&gt;=33")-COUNTIF(H4:H100,"&gt;44.9")</f>
        <v>0</v>
      </c>
      <c r="Q108" s="87">
        <f>COUNTIF(H4:H100,"&gt;=45")-COUNTIF(H4:H100,"&gt;59.9")</f>
        <v>3</v>
      </c>
      <c r="R108" s="87">
        <f>COUNTIF(H4:H100,"&gt;=60")-COUNTIF(H4:H100,"&gt;74.9")</f>
        <v>6</v>
      </c>
      <c r="S108" s="87">
        <f>COUNTIF(H4:H100,"&gt;=75")-COUNTIF(H4:H100,"&gt;89.9")</f>
        <v>17</v>
      </c>
      <c r="T108" s="87">
        <f>COUNTIF(H4:H100,"&gt;=90")-COUNTIF(H4:H100,"&gt;100")</f>
        <v>11</v>
      </c>
      <c r="U108" s="24">
        <f t="shared" ref="U108:U120" si="9">F108*8+G108*7+H108*6+I108*5+J108*4+K108*3+L108*2+M108*1</f>
        <v>222</v>
      </c>
      <c r="V108" s="31">
        <f t="shared" ref="V108:V120" si="10">U108*100/(C108*8)</f>
        <v>75</v>
      </c>
      <c r="W108" s="85">
        <f>AVERAGE(H4:H100)</f>
        <v>81.378378378378372</v>
      </c>
      <c r="X108" s="83"/>
      <c r="Y108" s="9"/>
      <c r="Z108" s="9"/>
      <c r="AA108" s="9"/>
      <c r="AB108" s="9"/>
      <c r="AC108" s="9"/>
      <c r="AD108" s="9"/>
      <c r="AE108" s="9"/>
      <c r="AF108" s="9"/>
      <c r="AG108" s="9"/>
      <c r="AH108" s="19"/>
      <c r="AI108" s="19"/>
      <c r="AJ108" s="25"/>
      <c r="AK108" s="25"/>
    </row>
    <row r="109" spans="1:38">
      <c r="A109" s="74"/>
      <c r="B109" s="89" t="str">
        <f>J2</f>
        <v>041- Math Standard</v>
      </c>
      <c r="C109" s="83">
        <f>COUNTA(K4:K100)</f>
        <v>23</v>
      </c>
      <c r="D109" s="104">
        <f t="shared" si="7"/>
        <v>19</v>
      </c>
      <c r="E109" s="90">
        <f t="shared" si="8"/>
        <v>82.608695652173907</v>
      </c>
      <c r="F109" s="83">
        <f>COUNTIF(K4:K100,"A1")</f>
        <v>2</v>
      </c>
      <c r="G109" s="83">
        <f>COUNTIF(K4:K100,"A2")</f>
        <v>4</v>
      </c>
      <c r="H109" s="83">
        <f>COUNTIF(K4:K100,"B1")</f>
        <v>1</v>
      </c>
      <c r="I109" s="83">
        <f>COUNTIF(K4:K100,"B2")</f>
        <v>0</v>
      </c>
      <c r="J109" s="83">
        <f>COUNTIF(K4:K100,"C1")</f>
        <v>2</v>
      </c>
      <c r="K109" s="83">
        <f>COUNTIF(K4:K100,"C2")</f>
        <v>0</v>
      </c>
      <c r="L109" s="83">
        <f>COUNTIF(K4:K100,"D1")</f>
        <v>3</v>
      </c>
      <c r="M109" s="83">
        <f>COUNTIF(K4:K100,"D2")</f>
        <v>7</v>
      </c>
      <c r="N109" s="72">
        <f>COUNTIF(K4:K100,"E")</f>
        <v>4</v>
      </c>
      <c r="O109" s="91">
        <f>COUNTIF(J4:J100,"&gt;=0")-COUNTIF(J4:J100,"&gt;32")</f>
        <v>4</v>
      </c>
      <c r="P109" s="91">
        <f>COUNTIF(J4:J100,"&gt;=33")-COUNTIF(J4:J100,"&gt;44.9")</f>
        <v>10</v>
      </c>
      <c r="Q109" s="91">
        <f>COUNTIF(J4:J100,"&gt;45")-COUNTIF(J4:J100,"&gt;59.9")</f>
        <v>2</v>
      </c>
      <c r="R109" s="91">
        <f>COUNTIF(J4:J100,"&gt;=60")-COUNTIF(J4:J100,"&gt;74.9")</f>
        <v>0</v>
      </c>
      <c r="S109" s="91">
        <f>COUNTIF(J4:J100,"&gt;=75")-COUNTIF(J4:J100,"&gt;89.9")</f>
        <v>5</v>
      </c>
      <c r="T109" s="91">
        <f>COUNTIF(J4:J100,"&gt;=90")-COUNTIF(J4:J100,"&gt;100")</f>
        <v>2</v>
      </c>
      <c r="U109" s="32">
        <f t="shared" si="9"/>
        <v>71</v>
      </c>
      <c r="V109" s="33">
        <f t="shared" si="10"/>
        <v>38.586956521739133</v>
      </c>
      <c r="W109" s="83">
        <f>AVERAGE(J4:J100)</f>
        <v>51.782608695652172</v>
      </c>
      <c r="X109" s="83"/>
      <c r="Y109" s="9"/>
      <c r="Z109" s="9"/>
      <c r="AA109" s="9"/>
      <c r="AB109" s="9"/>
      <c r="AC109" s="9"/>
      <c r="AD109" s="9"/>
      <c r="AE109" s="9"/>
      <c r="AF109" s="9"/>
      <c r="AG109" s="9"/>
      <c r="AH109" s="19"/>
      <c r="AI109" s="19"/>
      <c r="AJ109" s="25"/>
      <c r="AK109" s="25"/>
    </row>
    <row r="110" spans="1:38">
      <c r="A110" s="74"/>
      <c r="B110" s="78" t="str">
        <f>L2</f>
        <v>241- Maths Basic</v>
      </c>
      <c r="C110" s="79">
        <f>COUNTA(M4:M100)</f>
        <v>14</v>
      </c>
      <c r="D110" s="104">
        <f t="shared" si="7"/>
        <v>11</v>
      </c>
      <c r="E110" s="80">
        <f t="shared" si="8"/>
        <v>78.571428571428569</v>
      </c>
      <c r="F110" s="79">
        <f>COUNTIF(M4:M100,"A1")</f>
        <v>0</v>
      </c>
      <c r="G110" s="79">
        <f>COUNTIF(M4:M100,"A2")</f>
        <v>0</v>
      </c>
      <c r="H110" s="79">
        <f>COUNTIF(M4:M100,"B1")</f>
        <v>2</v>
      </c>
      <c r="I110" s="79">
        <f>COUNTIF(M4:M100,"B2")</f>
        <v>2</v>
      </c>
      <c r="J110" s="79">
        <f>COUNTIF(M4:M100,"C1")</f>
        <v>2</v>
      </c>
      <c r="K110" s="79">
        <f>COUNTIF(M4:M100,"C2")</f>
        <v>1</v>
      </c>
      <c r="L110" s="79">
        <f>COUNTIF(M4:M100,"D1")</f>
        <v>2</v>
      </c>
      <c r="M110" s="79">
        <f>COUNTIF(M4:M100,"D2")</f>
        <v>2</v>
      </c>
      <c r="N110" s="72">
        <f>COUNTIF(M4:M100,"E")</f>
        <v>3</v>
      </c>
      <c r="O110" s="81">
        <f>COUNTIF(L4:L100,"&gt;=0")-COUNTIF(L4:L100,"&gt;32")</f>
        <v>3</v>
      </c>
      <c r="P110" s="81">
        <f>COUNTIF(L4:L100,"&gt;=33")-COUNTIF(L4:L100,"&gt;44.9")</f>
        <v>5</v>
      </c>
      <c r="Q110" s="81">
        <f>COUNTIF(L4:L100,"&gt;=45")-COUNTIF(L4:L100,"&gt;59.9")</f>
        <v>6</v>
      </c>
      <c r="R110" s="81">
        <f>COUNTIF(L4:L100,"&gt;=60")-COUNTIF(L4:L100,"&gt;74.9")</f>
        <v>0</v>
      </c>
      <c r="S110" s="81">
        <f>COUNTIF(L4:L100,"&gt;=75")-COUNTIF(L4:L100,"&gt;89.9")</f>
        <v>0</v>
      </c>
      <c r="T110" s="81">
        <f>COUNTIF(L4:L100,"&gt;=90")-COUNTIF(L4:L100,"&gt;100")</f>
        <v>0</v>
      </c>
      <c r="U110" s="29">
        <f t="shared" si="9"/>
        <v>39</v>
      </c>
      <c r="V110" s="30">
        <f t="shared" si="10"/>
        <v>34.821428571428569</v>
      </c>
      <c r="W110" s="79">
        <f>AVERAGE(L4:L100)</f>
        <v>41.071428571428569</v>
      </c>
      <c r="X110" s="83"/>
      <c r="Y110" s="9"/>
      <c r="Z110" s="9"/>
      <c r="AA110" s="9"/>
      <c r="AB110" s="9"/>
      <c r="AC110" s="9"/>
      <c r="AD110" s="9"/>
      <c r="AE110" s="9"/>
      <c r="AF110" s="9"/>
      <c r="AG110" s="9"/>
      <c r="AH110" s="19"/>
      <c r="AI110" s="19"/>
      <c r="AJ110" s="25"/>
      <c r="AK110" s="25"/>
    </row>
    <row r="111" spans="1:38">
      <c r="A111" s="74"/>
      <c r="B111" s="84" t="str">
        <f>N2</f>
        <v>086- Science</v>
      </c>
      <c r="C111" s="85">
        <f>COUNTA(O4:O100)</f>
        <v>37</v>
      </c>
      <c r="D111" s="104">
        <f t="shared" si="7"/>
        <v>35</v>
      </c>
      <c r="E111" s="86">
        <f t="shared" si="8"/>
        <v>94.594594594594597</v>
      </c>
      <c r="F111" s="85">
        <f>COUNTIF(O4:O100,"A1")</f>
        <v>7</v>
      </c>
      <c r="G111" s="85">
        <f>COUNTIF(O4:O100,"A2")</f>
        <v>2</v>
      </c>
      <c r="H111" s="85">
        <f>COUNTIF(O4:O100,"B1")</f>
        <v>0</v>
      </c>
      <c r="I111" s="85">
        <f>COUNTIF(O4:O100,"B2")</f>
        <v>3</v>
      </c>
      <c r="J111" s="85">
        <f>COUNTIF(O4:O100,"C1")</f>
        <v>8</v>
      </c>
      <c r="K111" s="85">
        <f>COUNTIF(O4:O100,"C2")</f>
        <v>2</v>
      </c>
      <c r="L111" s="85">
        <f>COUNTIF(O4:O100,"D1")</f>
        <v>8</v>
      </c>
      <c r="M111" s="85">
        <f>COUNTIF(O4:O100,"D2")</f>
        <v>5</v>
      </c>
      <c r="N111" s="72">
        <f>COUNTIF(O4:O100,"E")</f>
        <v>2</v>
      </c>
      <c r="O111" s="87">
        <f>COUNTIF(N4:N100,"&gt;=0")-COUNTIF(N4:N100,"&gt;32")</f>
        <v>2</v>
      </c>
      <c r="P111" s="87">
        <f>COUNTIF(N4:N100,"&gt;=33")-COUNTIF(N4:N100,"&gt;44.9")</f>
        <v>13</v>
      </c>
      <c r="Q111" s="87">
        <f>COUNTIF(N4:N100,"&gt;=45")-COUNTIF(N4:N100,"&gt;59.9")</f>
        <v>10</v>
      </c>
      <c r="R111" s="87">
        <f>COUNTIF(N4:N100,"&gt;=60")-COUNTIF(N4:N100,"&gt;74.9")</f>
        <v>3</v>
      </c>
      <c r="S111" s="87">
        <f>COUNTIF(N4:N100,"&gt;=75")-COUNTIF(N4:N100,"&gt;89.9")</f>
        <v>2</v>
      </c>
      <c r="T111" s="87">
        <f>COUNTIF(N4:N100,"&gt;=90")-COUNTIF(N4:N100,"&gt;100")</f>
        <v>7</v>
      </c>
      <c r="U111" s="24">
        <f t="shared" si="9"/>
        <v>144</v>
      </c>
      <c r="V111" s="31">
        <f t="shared" si="10"/>
        <v>48.648648648648646</v>
      </c>
      <c r="W111" s="85">
        <f>AVERAGE(N4:N100)</f>
        <v>57.297297297297298</v>
      </c>
      <c r="X111" s="83"/>
      <c r="Y111" s="9"/>
      <c r="Z111" s="9"/>
      <c r="AA111" s="9"/>
      <c r="AB111" s="9"/>
      <c r="AC111" s="9"/>
      <c r="AD111" s="9"/>
      <c r="AE111" s="9"/>
      <c r="AF111" s="9"/>
      <c r="AG111" s="9"/>
      <c r="AH111" s="19"/>
      <c r="AI111" s="19"/>
      <c r="AJ111" s="25"/>
      <c r="AK111" s="25"/>
    </row>
    <row r="112" spans="1:38">
      <c r="A112" s="74"/>
      <c r="B112" s="89" t="str">
        <f>P2</f>
        <v>087- Social Sc</v>
      </c>
      <c r="C112" s="83">
        <f>COUNTA(Q4:Q100)</f>
        <v>37</v>
      </c>
      <c r="D112" s="104">
        <f t="shared" si="7"/>
        <v>37</v>
      </c>
      <c r="E112" s="90">
        <f t="shared" si="8"/>
        <v>100</v>
      </c>
      <c r="F112" s="83">
        <f>COUNTIF(Q4:Q100,"A1")</f>
        <v>6</v>
      </c>
      <c r="G112" s="83">
        <f>COUNTIF(Q4:Q100,"A2")</f>
        <v>1</v>
      </c>
      <c r="H112" s="83">
        <f>COUNTIF(Q4:Q100,"B1")</f>
        <v>3</v>
      </c>
      <c r="I112" s="83">
        <f>COUNTIF(Q4:Q100,"B2")</f>
        <v>3</v>
      </c>
      <c r="J112" s="83">
        <f>COUNTIF(Q4:Q100,"C1")</f>
        <v>5</v>
      </c>
      <c r="K112" s="83">
        <f>COUNTIF(Q4:Q100,"C2")</f>
        <v>8</v>
      </c>
      <c r="L112" s="83">
        <f>COUNTIF(Q4:Q100,"D1")</f>
        <v>3</v>
      </c>
      <c r="M112" s="83">
        <f>COUNTIF(Q4:Q100,"D2")</f>
        <v>8</v>
      </c>
      <c r="N112" s="72">
        <f>COUNTIF(Q4:Q100,"E")</f>
        <v>0</v>
      </c>
      <c r="O112" s="91">
        <f>COUNTIF(P4:P100,"&gt;=0")-COUNTIF(P4:P100,"&gt;32")</f>
        <v>0</v>
      </c>
      <c r="P112" s="91">
        <f>COUNTIF(P4:P100,"&gt;=33")-COUNTIF(P4:P100,"&gt;44.9")</f>
        <v>6</v>
      </c>
      <c r="Q112" s="91">
        <f>COUNTIF(P4:P100,"&gt;=45")-COUNTIF(P4:P100,"&gt;59.9")</f>
        <v>9</v>
      </c>
      <c r="R112" s="91">
        <f>COUNTIF(N4:N100,"&gt;=60")-COUNTIF(N4:N100,"&gt;74.9")</f>
        <v>3</v>
      </c>
      <c r="S112" s="91">
        <f>COUNTIF(P4:P100,"&gt;=75")-COUNTIF(P4:P100,"&gt;89.9")</f>
        <v>4</v>
      </c>
      <c r="T112" s="91">
        <f>COUNTIF(N4:N100,"&gt;=90")-COUNTIF(N4:N100,"&gt;100")</f>
        <v>7</v>
      </c>
      <c r="U112" s="32">
        <f t="shared" si="9"/>
        <v>146</v>
      </c>
      <c r="V112" s="33">
        <f t="shared" si="10"/>
        <v>49.324324324324323</v>
      </c>
      <c r="W112" s="83">
        <f>AVERAGE(P4:P100)</f>
        <v>65.891891891891888</v>
      </c>
      <c r="X112" s="83"/>
      <c r="Y112" s="9"/>
      <c r="Z112" s="9"/>
      <c r="AA112" s="9"/>
      <c r="AB112" s="9"/>
      <c r="AC112" s="9"/>
      <c r="AD112" s="9"/>
      <c r="AE112" s="9"/>
      <c r="AF112" s="9"/>
      <c r="AG112" s="9"/>
      <c r="AH112" s="19"/>
      <c r="AI112" s="19"/>
      <c r="AJ112" s="25"/>
      <c r="AK112" s="25"/>
    </row>
    <row r="113" spans="1:38">
      <c r="A113" s="92"/>
      <c r="B113" s="78" t="str">
        <f>R2</f>
        <v>417-AI</v>
      </c>
      <c r="C113" s="79">
        <f>COUNTA(S4:S100)</f>
        <v>37</v>
      </c>
      <c r="D113" s="104">
        <f t="shared" si="7"/>
        <v>37</v>
      </c>
      <c r="E113" s="80">
        <f t="shared" si="8"/>
        <v>100</v>
      </c>
      <c r="F113" s="82">
        <f>COUNTIF(S4:S100,"A1")</f>
        <v>1</v>
      </c>
      <c r="G113" s="82">
        <f>COUNTIF(S4:S100,"A2")</f>
        <v>4</v>
      </c>
      <c r="H113" s="82">
        <f>COUNTIF(S4:S100,"B1")</f>
        <v>3</v>
      </c>
      <c r="I113" s="82">
        <f>COUNTIF(S4:S100,"B2")</f>
        <v>3</v>
      </c>
      <c r="J113" s="82">
        <f>COUNTIF(S4:S100,"C1")</f>
        <v>3</v>
      </c>
      <c r="K113" s="82">
        <f>COUNTIF(S4:S100,"C2")</f>
        <v>5</v>
      </c>
      <c r="L113" s="82">
        <f>COUNTIF(S4:S100,"D1")</f>
        <v>8</v>
      </c>
      <c r="M113" s="82">
        <f>COUNTIF(S4:S100,"D2")</f>
        <v>10</v>
      </c>
      <c r="N113" s="72">
        <f>COUNTIF(S4:S100,"E")</f>
        <v>0</v>
      </c>
      <c r="O113" s="81">
        <f>COUNTIF(R4:R100,"&gt;=0")-COUNTIF(R4:R100,"&gt;32")</f>
        <v>0</v>
      </c>
      <c r="P113" s="81">
        <f>COUNTIF(R4:R100,"&gt;=33")-COUNTIF(R4:R100,"&gt;44.5")</f>
        <v>0</v>
      </c>
      <c r="Q113" s="81">
        <f>COUNTIF(R4:R100,"&gt;=45")-COUNTIF(R4:R100,"&gt;59.9")</f>
        <v>0</v>
      </c>
      <c r="R113" s="81">
        <f>COUNTIF(R4:R100,"&gt;=60")-COUNTIF(R4:R100,"&gt;74.9")</f>
        <v>16</v>
      </c>
      <c r="S113" s="81">
        <f>COUNTIF(R4:R100,"&gt;=75")-COUNTIF(R4:R100,"&gt;89.9")</f>
        <v>11</v>
      </c>
      <c r="T113" s="81">
        <f>COUNTIF(R4:R100,"&gt;=90")-COUNTIF(R4:R100,"&gt;100")</f>
        <v>10</v>
      </c>
      <c r="U113" s="29">
        <f t="shared" si="9"/>
        <v>122</v>
      </c>
      <c r="V113" s="30">
        <f t="shared" si="10"/>
        <v>41.216216216216218</v>
      </c>
      <c r="W113" s="79">
        <f>AVERAGE(R4:R100)</f>
        <v>78.702702702702709</v>
      </c>
      <c r="X113" s="83"/>
      <c r="Y113" s="9"/>
      <c r="Z113" s="9"/>
      <c r="AA113" s="9"/>
      <c r="AB113" s="9"/>
      <c r="AC113" s="9"/>
      <c r="AD113" s="9"/>
      <c r="AE113" s="9"/>
      <c r="AF113" s="9"/>
      <c r="AG113" s="9"/>
      <c r="AH113" s="19"/>
      <c r="AI113" s="19"/>
      <c r="AJ113" s="25"/>
      <c r="AK113" s="25"/>
    </row>
    <row r="114" spans="1:38" hidden="1">
      <c r="A114" s="93"/>
      <c r="B114" s="84">
        <f>T2</f>
        <v>0</v>
      </c>
      <c r="C114" s="85">
        <f>COUNTA(U4:U100)</f>
        <v>0</v>
      </c>
      <c r="D114" s="104">
        <f t="shared" si="7"/>
        <v>0</v>
      </c>
      <c r="E114" s="86" t="e">
        <f t="shared" si="8"/>
        <v>#DIV/0!</v>
      </c>
      <c r="F114" s="85">
        <f>COUNTIF(U4:U100,"A1")</f>
        <v>0</v>
      </c>
      <c r="G114" s="85">
        <f>COUNTIF(U4:U100,"A2")</f>
        <v>0</v>
      </c>
      <c r="H114" s="85">
        <f>COUNTIF(U4:U100,"B1")</f>
        <v>0</v>
      </c>
      <c r="I114" s="85">
        <f>COUNTIF(U4:U100,"B2")</f>
        <v>0</v>
      </c>
      <c r="J114" s="85">
        <f>COUNTIF(U4:U100,"C1")</f>
        <v>0</v>
      </c>
      <c r="K114" s="85">
        <f>COUNTIF(U4:U100,"C2")</f>
        <v>0</v>
      </c>
      <c r="L114" s="85">
        <f>COUNTIF(U4:U100,"D1")</f>
        <v>0</v>
      </c>
      <c r="M114" s="85">
        <f>COUNTIF(U4:U100,"D2")</f>
        <v>0</v>
      </c>
      <c r="N114" s="72">
        <f>COUNTIF(U4:U100,"E")</f>
        <v>0</v>
      </c>
      <c r="O114" s="87">
        <f>COUNTIF(T4:T100,"&gt;=0")-COUNTIF(T4:T100,"&gt;32")</f>
        <v>0</v>
      </c>
      <c r="P114" s="87">
        <f>COUNTIF(T4:T100,"&gt;=33")-COUNTIF(T4:T100,"&gt;44.9")</f>
        <v>0</v>
      </c>
      <c r="Q114" s="87">
        <f>COUNTIF(T4:T100,"&gt;=45")-COUNTIF(T4:T100,"&gt;59.9")</f>
        <v>0</v>
      </c>
      <c r="R114" s="87">
        <f>COUNTIF(T4:T100,"&gt;=60")-COUNTIF(T4:T100,"&gt;74.9")</f>
        <v>0</v>
      </c>
      <c r="S114" s="87">
        <f>COUNTIF(T4:T100,"&gt;=75")-COUNTIF(T4:T100,"&gt;89.9")</f>
        <v>0</v>
      </c>
      <c r="T114" s="87">
        <f>COUNTIF(T4:T100,"&gt;=90")-COUNTIF(T4:T100,"&gt;100")</f>
        <v>0</v>
      </c>
      <c r="U114" s="24">
        <f t="shared" si="9"/>
        <v>0</v>
      </c>
      <c r="V114" s="31" t="e">
        <f t="shared" si="10"/>
        <v>#DIV/0!</v>
      </c>
      <c r="W114" s="85" t="e">
        <f>AVERAGE(T4:T100)</f>
        <v>#DIV/0!</v>
      </c>
      <c r="X114" s="83"/>
      <c r="Y114" s="9"/>
      <c r="Z114" s="9"/>
      <c r="AA114" s="9"/>
      <c r="AB114" s="9"/>
      <c r="AC114" s="9"/>
      <c r="AD114" s="9"/>
      <c r="AE114" s="9"/>
      <c r="AF114" s="9"/>
      <c r="AG114" s="9"/>
      <c r="AH114" s="19"/>
      <c r="AI114" s="19"/>
      <c r="AJ114" s="25"/>
      <c r="AK114" s="25"/>
    </row>
    <row r="115" spans="1:38" hidden="1">
      <c r="A115" s="93"/>
      <c r="B115" s="94">
        <f>V2</f>
        <v>0</v>
      </c>
      <c r="C115" s="92">
        <f>COUNTA(W4:W100)</f>
        <v>0</v>
      </c>
      <c r="D115" s="104">
        <f t="shared" si="7"/>
        <v>0</v>
      </c>
      <c r="E115" s="95" t="e">
        <f t="shared" si="8"/>
        <v>#DIV/0!</v>
      </c>
      <c r="F115" s="92">
        <f>COUNTIF(W4:W100,"A1")</f>
        <v>0</v>
      </c>
      <c r="G115" s="92">
        <f>COUNTIF(W4:W100,"A2")</f>
        <v>0</v>
      </c>
      <c r="H115" s="92">
        <f>COUNTIF(W4:W100,"B1")</f>
        <v>0</v>
      </c>
      <c r="I115" s="92">
        <f>COUNTIF(W4:W100,"B2")</f>
        <v>0</v>
      </c>
      <c r="J115" s="92">
        <f>COUNTIF(W4:W100,"C1")</f>
        <v>0</v>
      </c>
      <c r="K115" s="92">
        <f>COUNTIF(W4:W100,"C2")</f>
        <v>0</v>
      </c>
      <c r="L115" s="92">
        <f>COUNTIF(W4:W100,"D1")</f>
        <v>0</v>
      </c>
      <c r="M115" s="92">
        <f>COUNTIF(W4:W100,"D2")</f>
        <v>0</v>
      </c>
      <c r="N115" s="72">
        <f>COUNTIF(W4:W100,"E")</f>
        <v>0</v>
      </c>
      <c r="O115" s="96">
        <f>COUNTIF(V4:V100,"&gt;=0")-COUNTIF(V4:V100,"&gt;32")</f>
        <v>0</v>
      </c>
      <c r="P115" s="96">
        <f>COUNTIF(V4:V100,"&gt;=33")-COUNTIF(V4:V100,"&gt;44.9")</f>
        <v>0</v>
      </c>
      <c r="Q115" s="96">
        <f>COUNTIF(V4:V100,"&gt;=45")-COUNTIF(V4:V100,"&gt;59.9")</f>
        <v>0</v>
      </c>
      <c r="R115" s="96">
        <f>COUNTIF(V4:V100,"&gt;=60")-COUNTIF(V4:V100,"&gt;74.9")</f>
        <v>0</v>
      </c>
      <c r="S115" s="96">
        <f>COUNTIF(V4:V100,"&gt;=75")-COUNTIF(V4:V100,"&gt;89.9")</f>
        <v>0</v>
      </c>
      <c r="T115" s="96">
        <f>COUNTIF(V4:V100,"&gt;=90")-COUNTIF(V4:V100,"&gt;100")</f>
        <v>0</v>
      </c>
      <c r="U115" s="29">
        <f t="shared" si="9"/>
        <v>0</v>
      </c>
      <c r="V115" s="30" t="e">
        <f t="shared" si="10"/>
        <v>#DIV/0!</v>
      </c>
      <c r="W115" s="92" t="e">
        <f>AVERAGE(V4:V100)</f>
        <v>#DIV/0!</v>
      </c>
      <c r="X115" s="83"/>
      <c r="Y115" s="9"/>
      <c r="Z115" s="9"/>
      <c r="AA115" s="9"/>
      <c r="AB115" s="9"/>
      <c r="AC115" s="9"/>
      <c r="AD115" s="9"/>
      <c r="AE115" s="9"/>
      <c r="AF115" s="9"/>
      <c r="AG115" s="9"/>
      <c r="AH115" s="19"/>
      <c r="AI115" s="19"/>
      <c r="AJ115" s="25"/>
      <c r="AK115" s="25"/>
    </row>
    <row r="116" spans="1:38" hidden="1">
      <c r="A116" s="93"/>
      <c r="B116" s="78">
        <f>X2</f>
        <v>0</v>
      </c>
      <c r="C116" s="79">
        <f>COUNTA(Y4:Y100)</f>
        <v>0</v>
      </c>
      <c r="D116" s="104">
        <f t="shared" si="7"/>
        <v>0</v>
      </c>
      <c r="E116" s="80" t="e">
        <f t="shared" si="8"/>
        <v>#DIV/0!</v>
      </c>
      <c r="F116" s="79">
        <f>COUNTIF(Y4:Y100,"A1")</f>
        <v>0</v>
      </c>
      <c r="G116" s="79">
        <f>COUNTIF(Y4:Y100,"A2")</f>
        <v>0</v>
      </c>
      <c r="H116" s="79">
        <f>COUNTIF(Y4:Y100,"B1")</f>
        <v>0</v>
      </c>
      <c r="I116" s="79">
        <f>COUNTIF(Y4:Y100,"B2")</f>
        <v>0</v>
      </c>
      <c r="J116" s="79">
        <f>COUNTIF(Y4:Y100,"C1")</f>
        <v>0</v>
      </c>
      <c r="K116" s="79">
        <f>COUNTIF(Y4:Y100,"C2")</f>
        <v>0</v>
      </c>
      <c r="L116" s="79">
        <f>COUNTIF(Y4:Y100,"D1")</f>
        <v>0</v>
      </c>
      <c r="M116" s="79">
        <f>COUNTIF(Y4:Y100,"D2")</f>
        <v>0</v>
      </c>
      <c r="N116" s="72">
        <f>COUNTIF(Y4:Y100,"E")</f>
        <v>0</v>
      </c>
      <c r="O116" s="81">
        <f>COUNTIF(X4:X100,"&gt;=0")-COUNTIF(X4:X100,"&gt;32")</f>
        <v>0</v>
      </c>
      <c r="P116" s="81">
        <f>COUNTIF(X4:X100,"&gt;=33")-COUNTIF(X4:X100,"&gt;44.9")</f>
        <v>0</v>
      </c>
      <c r="Q116" s="81">
        <f>COUNTIF(X4:X100,"&gt;=45")-COUNTIF(X4:X100,"&gt;59.9")</f>
        <v>0</v>
      </c>
      <c r="R116" s="81">
        <f>COUNTIF(X4:X100,"&gt;=60")-COUNTIF(X4:X100,"&gt;74.9")</f>
        <v>0</v>
      </c>
      <c r="S116" s="81">
        <f>COUNTIF(X4:X100,"&gt;=75")-COUNTIF(X4:X100,"&gt;89.9")</f>
        <v>0</v>
      </c>
      <c r="T116" s="81">
        <f>COUNTIF(X4:X100,"&gt;=90")-COUNTIF(X4:X100,"&gt;100")</f>
        <v>0</v>
      </c>
      <c r="U116" s="29">
        <f t="shared" si="9"/>
        <v>0</v>
      </c>
      <c r="V116" s="30" t="e">
        <f t="shared" si="10"/>
        <v>#DIV/0!</v>
      </c>
      <c r="W116" s="79" t="e">
        <f>AVERAGE(X4:X100)</f>
        <v>#DIV/0!</v>
      </c>
      <c r="X116" s="83"/>
      <c r="Y116" s="9"/>
      <c r="Z116" s="9"/>
      <c r="AA116" s="9"/>
      <c r="AB116" s="9"/>
      <c r="AC116" s="9"/>
      <c r="AD116" s="9"/>
      <c r="AE116" s="9"/>
      <c r="AF116" s="9"/>
      <c r="AG116" s="9"/>
      <c r="AH116" s="19"/>
      <c r="AI116" s="19"/>
      <c r="AJ116" s="25"/>
      <c r="AK116" s="25"/>
    </row>
    <row r="117" spans="1:38" hidden="1">
      <c r="A117" s="93"/>
      <c r="B117" s="84">
        <f>Z2</f>
        <v>0</v>
      </c>
      <c r="C117" s="85">
        <f>COUNTA(AA4:AA100)</f>
        <v>0</v>
      </c>
      <c r="D117" s="104">
        <f t="shared" si="7"/>
        <v>0</v>
      </c>
      <c r="E117" s="86" t="e">
        <f t="shared" si="8"/>
        <v>#DIV/0!</v>
      </c>
      <c r="F117" s="85">
        <f>COUNTIF(AA4:AA100,"A1")</f>
        <v>0</v>
      </c>
      <c r="G117" s="85">
        <f>COUNTIF(AA4:AA100,"A2")</f>
        <v>0</v>
      </c>
      <c r="H117" s="85">
        <f>COUNTIF(AA4:AA100,"B1")</f>
        <v>0</v>
      </c>
      <c r="I117" s="85">
        <f>COUNTIF(AA4:AA100,"B2")</f>
        <v>0</v>
      </c>
      <c r="J117" s="85">
        <f>COUNTIF(AA4:AA100,"C1")</f>
        <v>0</v>
      </c>
      <c r="K117" s="85">
        <f>COUNTIF(AA4:AA100,"C2")</f>
        <v>0</v>
      </c>
      <c r="L117" s="85">
        <f>COUNTIF(AA4:AA100,"D1")</f>
        <v>0</v>
      </c>
      <c r="M117" s="85">
        <f>COUNTIF(AA4:AA100,"D2")</f>
        <v>0</v>
      </c>
      <c r="N117" s="72">
        <f>COUNTIF(AA4:AA100,"E")</f>
        <v>0</v>
      </c>
      <c r="O117" s="87">
        <f>COUNTIF(Z4:Z100,"&gt;=0")-COUNTIF(Z4:Z100,"&gt;32")</f>
        <v>0</v>
      </c>
      <c r="P117" s="87">
        <f>COUNTIF(Z4:Z100,"&gt;=33")-COUNTIF(Z4:Z100,"&gt;44.9")</f>
        <v>0</v>
      </c>
      <c r="Q117" s="87">
        <f>COUNTIF(Z4:Z100,"&gt;=45")-COUNTIF(Z4:Z100,"&gt;59.9")</f>
        <v>0</v>
      </c>
      <c r="R117" s="87">
        <f>COUNTIF(Z4:Z100,"&gt;=60")-COUNTIF(Z4:Z100,"&gt;74.9")</f>
        <v>0</v>
      </c>
      <c r="S117" s="87">
        <f>COUNTIF(Z4:Z100,"&gt;=75")-COUNTIF(Z4:Z100,"&gt;89.9")</f>
        <v>0</v>
      </c>
      <c r="T117" s="87">
        <f>COUNTIF(Z4:Z100,"&gt;=90")-COUNTIF(Z4:Z100,"&gt;100")</f>
        <v>0</v>
      </c>
      <c r="U117" s="24">
        <f t="shared" si="9"/>
        <v>0</v>
      </c>
      <c r="V117" s="31" t="e">
        <f t="shared" si="10"/>
        <v>#DIV/0!</v>
      </c>
      <c r="W117" s="85" t="e">
        <f>AVERAGE(Z4:Z100)</f>
        <v>#DIV/0!</v>
      </c>
      <c r="X117" s="83"/>
      <c r="Y117" s="9"/>
      <c r="Z117" s="9"/>
      <c r="AA117" s="9"/>
      <c r="AB117" s="9"/>
      <c r="AC117" s="9"/>
      <c r="AD117" s="9"/>
      <c r="AE117" s="9"/>
      <c r="AF117" s="9"/>
      <c r="AG117" s="9"/>
      <c r="AH117" s="19"/>
      <c r="AI117" s="19"/>
      <c r="AJ117" s="25"/>
      <c r="AK117" s="25"/>
    </row>
    <row r="118" spans="1:38" hidden="1">
      <c r="A118" s="93"/>
      <c r="B118" s="94">
        <f>AB2</f>
        <v>0</v>
      </c>
      <c r="C118" s="92">
        <f>COUNTA(AC4:AC100)</f>
        <v>0</v>
      </c>
      <c r="D118" s="104">
        <f t="shared" si="7"/>
        <v>0</v>
      </c>
      <c r="E118" s="95" t="e">
        <f t="shared" si="8"/>
        <v>#DIV/0!</v>
      </c>
      <c r="F118" s="92">
        <f>COUNTIF(AC4:AC100,"A1")</f>
        <v>0</v>
      </c>
      <c r="G118" s="92">
        <f>COUNTIF(AC4:AC100,"A2")</f>
        <v>0</v>
      </c>
      <c r="H118" s="92">
        <f>COUNTIF(AC4:AC100,"B1")</f>
        <v>0</v>
      </c>
      <c r="I118" s="92">
        <f>COUNTIF(AC4:AC100,"B2")</f>
        <v>0</v>
      </c>
      <c r="J118" s="92">
        <f>COUNTIF(AC4:AC100,"C1")</f>
        <v>0</v>
      </c>
      <c r="K118" s="92">
        <f>COUNTIF(AC4:AC100,"C2")</f>
        <v>0</v>
      </c>
      <c r="L118" s="92">
        <f>COUNTIF(AC4:AC100,"D1")</f>
        <v>0</v>
      </c>
      <c r="M118" s="92">
        <f>COUNTIF(AC4:AC100,"D2")</f>
        <v>0</v>
      </c>
      <c r="N118" s="72">
        <f>COUNTIF(AC4:AC100,"E")</f>
        <v>0</v>
      </c>
      <c r="O118" s="96">
        <f>COUNTIF(AB4:AB100,"&gt;=0")-COUNTIF(AB4:AB100,"&gt;32")</f>
        <v>0</v>
      </c>
      <c r="P118" s="96">
        <f>COUNTIF(AB4:AB100,"&gt;=33")-COUNTIF(AB4:AB100,"&gt;44.9")</f>
        <v>0</v>
      </c>
      <c r="Q118" s="96">
        <f>COUNTIF(AB4:AB100,"&gt;=45")-COUNTIF(AB4:AB100,"&gt;59.9")</f>
        <v>0</v>
      </c>
      <c r="R118" s="96">
        <f>COUNTIF(AB4:AB100,"&gt;=60")-COUNTIF(AB4:AB100,"&gt;74.9")</f>
        <v>0</v>
      </c>
      <c r="S118" s="96">
        <f>COUNTIF(AB4:AB100,"&gt;=75")-COUNTIF(AB4:AB100,"&gt;89.9")</f>
        <v>0</v>
      </c>
      <c r="T118" s="96">
        <f>COUNTIF(AB4:AB100,"&gt;=90")-COUNTIF(AB4:AB100,"&gt;100")</f>
        <v>0</v>
      </c>
      <c r="U118" s="29">
        <f t="shared" si="9"/>
        <v>0</v>
      </c>
      <c r="V118" s="30" t="e">
        <f t="shared" si="10"/>
        <v>#DIV/0!</v>
      </c>
      <c r="W118" s="92" t="e">
        <f>AVERAGE(AB4:AB100)</f>
        <v>#DIV/0!</v>
      </c>
      <c r="X118" s="83"/>
      <c r="Y118" s="9"/>
      <c r="Z118" s="9"/>
      <c r="AA118" s="9"/>
      <c r="AB118" s="9"/>
      <c r="AC118" s="9"/>
      <c r="AD118" s="9"/>
      <c r="AE118" s="9"/>
      <c r="AF118" s="9"/>
      <c r="AG118" s="9"/>
      <c r="AH118" s="19"/>
      <c r="AI118" s="19"/>
      <c r="AJ118" s="25"/>
      <c r="AK118" s="25"/>
    </row>
    <row r="119" spans="1:38" hidden="1">
      <c r="A119" s="93"/>
      <c r="B119" s="78">
        <f>AD2</f>
        <v>0</v>
      </c>
      <c r="C119" s="79">
        <f>COUNTA(AE4:AE100)</f>
        <v>0</v>
      </c>
      <c r="D119" s="104">
        <f t="shared" si="7"/>
        <v>0</v>
      </c>
      <c r="E119" s="80" t="e">
        <f t="shared" si="8"/>
        <v>#DIV/0!</v>
      </c>
      <c r="F119" s="79">
        <f>COUNTIF(AE4:AE100,"A1")</f>
        <v>0</v>
      </c>
      <c r="G119" s="79">
        <f>COUNTIF(AE4:AE100,"A2")</f>
        <v>0</v>
      </c>
      <c r="H119" s="79">
        <f>COUNTIF(AE4:AE100,"B1")</f>
        <v>0</v>
      </c>
      <c r="I119" s="79">
        <f>COUNTIF(AE4:AE100,"B2")</f>
        <v>0</v>
      </c>
      <c r="J119" s="79">
        <f>COUNTIF(AE4:AE100,"C1")</f>
        <v>0</v>
      </c>
      <c r="K119" s="79">
        <f>COUNTIF(AE4:AE100,"C2")</f>
        <v>0</v>
      </c>
      <c r="L119" s="79">
        <f>COUNTIF(AE4:AE100,"D1")</f>
        <v>0</v>
      </c>
      <c r="M119" s="79">
        <f>COUNTIF(AE4:AE100,"D2")</f>
        <v>0</v>
      </c>
      <c r="N119" s="72">
        <f>COUNTIF(AE4:AE100,"E")</f>
        <v>0</v>
      </c>
      <c r="O119" s="81">
        <f>COUNTIF(AD4:AD100,"&gt;=0")-COUNTIF(AD4:AD100,"&gt;32")</f>
        <v>0</v>
      </c>
      <c r="P119" s="81">
        <f>COUNTIF(AD4:AD100,"&gt;=33")-COUNTIF(AD4:AD100,"&gt;44.9")</f>
        <v>0</v>
      </c>
      <c r="Q119" s="81">
        <f>COUNTIF(AD4:AD100,"&gt;=45")-COUNTIF(AD4:AD100,"&gt;59.9")</f>
        <v>0</v>
      </c>
      <c r="R119" s="81">
        <f>COUNTIF(AD4:AD100,"&gt;=60")-COUNTIF(AD4:AD100,"&gt;74.9")</f>
        <v>0</v>
      </c>
      <c r="S119" s="81">
        <f>COUNTIF(AD4:AD100,"&gt;=75")-COUNTIF(AD4:AD100,"&gt;89.9")</f>
        <v>0</v>
      </c>
      <c r="T119" s="81">
        <f>COUNTIF(AD4:AD100,"&gt;=90")-COUNTIF(AD4:AD100,"&gt;100")</f>
        <v>0</v>
      </c>
      <c r="U119" s="29">
        <f t="shared" si="9"/>
        <v>0</v>
      </c>
      <c r="V119" s="30" t="e">
        <f t="shared" si="10"/>
        <v>#DIV/0!</v>
      </c>
      <c r="W119" s="79" t="e">
        <f>AVERAGE(AD4:AD100)</f>
        <v>#DIV/0!</v>
      </c>
      <c r="X119" s="83"/>
      <c r="Y119" s="9"/>
      <c r="Z119" s="9"/>
      <c r="AA119" s="9"/>
      <c r="AB119" s="9"/>
      <c r="AC119" s="9"/>
      <c r="AD119" s="9"/>
      <c r="AE119" s="9"/>
      <c r="AF119" s="9"/>
      <c r="AG119" s="9"/>
      <c r="AH119" s="19"/>
      <c r="AI119" s="19"/>
      <c r="AJ119" s="25"/>
      <c r="AK119" s="25"/>
    </row>
    <row r="120" spans="1:38" hidden="1">
      <c r="A120" s="93"/>
      <c r="B120" s="84">
        <f>AF2</f>
        <v>0</v>
      </c>
      <c r="C120" s="85">
        <f>COUNTA(AG4:AG100)</f>
        <v>0</v>
      </c>
      <c r="D120" s="104">
        <f t="shared" si="7"/>
        <v>0</v>
      </c>
      <c r="E120" s="86" t="e">
        <f t="shared" si="8"/>
        <v>#DIV/0!</v>
      </c>
      <c r="F120" s="85">
        <f>COUNTIF(AG4:AG100,"A1")</f>
        <v>0</v>
      </c>
      <c r="G120" s="85">
        <f>COUNTIF(AG4:AG100,"A2")</f>
        <v>0</v>
      </c>
      <c r="H120" s="85">
        <f>COUNTIF(AG4:AG100,"B1")</f>
        <v>0</v>
      </c>
      <c r="I120" s="85">
        <f>COUNTIF(AG4:AG100,"B2")</f>
        <v>0</v>
      </c>
      <c r="J120" s="85">
        <f>COUNTIF(AG4:AG100,"C1")</f>
        <v>0</v>
      </c>
      <c r="K120" s="85">
        <f>COUNTIF(AG4:AG100,"C2")</f>
        <v>0</v>
      </c>
      <c r="L120" s="85">
        <f>COUNTIF(AG4:AG100,"D1")</f>
        <v>0</v>
      </c>
      <c r="M120" s="85">
        <f>COUNTIF(AG4:AG100,"D2")</f>
        <v>0</v>
      </c>
      <c r="N120" s="72">
        <f>COUNTIF(AG4:AG100,"E")</f>
        <v>0</v>
      </c>
      <c r="O120" s="87">
        <f>COUNTIF(AF4:AF100,"&gt;=0")-COUNTIF(AF4:AF100,"&gt;32")</f>
        <v>0</v>
      </c>
      <c r="P120" s="87">
        <f>COUNTIF(AF4:AF100,"&gt;=33")-COUNTIF(AF4:AF100,"&gt;44.9")</f>
        <v>0</v>
      </c>
      <c r="Q120" s="87">
        <f>COUNTIF(AF4:AF100,"&gt;=45")-COUNTIF(AF4:AF100,"&gt;59.9")</f>
        <v>0</v>
      </c>
      <c r="R120" s="87">
        <f>COUNTIF(AF4:AF100,"&gt;=60")-COUNTIF(AF4:AF100,"&gt;74.9")</f>
        <v>0</v>
      </c>
      <c r="S120" s="87">
        <f>COUNTIF(AF4:AF100,"&gt;=75")-COUNTIF(AF4:AF100,"&gt;89.9")</f>
        <v>0</v>
      </c>
      <c r="T120" s="87">
        <f>COUNTIF(AF4:AF100,"&gt;=90")-COUNTIF(AF11:AF101,"&gt;100")</f>
        <v>0</v>
      </c>
      <c r="U120" s="24">
        <f t="shared" si="9"/>
        <v>0</v>
      </c>
      <c r="V120" s="31" t="e">
        <f t="shared" si="10"/>
        <v>#DIV/0!</v>
      </c>
      <c r="W120" s="85" t="e">
        <f>AVERAGE(AF4:AF100)</f>
        <v>#DIV/0!</v>
      </c>
      <c r="X120" s="83"/>
      <c r="Y120" s="9"/>
      <c r="Z120" s="9"/>
      <c r="AA120" s="9"/>
      <c r="AB120" s="9"/>
      <c r="AC120" s="9"/>
      <c r="AD120" s="9"/>
      <c r="AE120" s="9"/>
      <c r="AF120" s="9"/>
      <c r="AG120" s="9"/>
      <c r="AH120" s="19"/>
      <c r="AI120" s="19"/>
      <c r="AJ120" s="25"/>
      <c r="AK120" s="25"/>
    </row>
    <row r="121" spans="1:38">
      <c r="A121" s="73"/>
      <c r="B121" s="75" t="s">
        <v>174</v>
      </c>
      <c r="C121" s="97">
        <v>37</v>
      </c>
      <c r="D121" s="71">
        <f>COUNTIF(AL4:AL40,"pass")</f>
        <v>36</v>
      </c>
      <c r="E121" s="88">
        <f t="shared" si="8"/>
        <v>97.297297297297291</v>
      </c>
      <c r="F121" s="74">
        <f>SUM(F107:F120)</f>
        <v>32</v>
      </c>
      <c r="G121" s="74">
        <f t="shared" ref="G121:N121" si="11">SUM(G107:G120)</f>
        <v>21</v>
      </c>
      <c r="H121" s="74">
        <f t="shared" si="11"/>
        <v>22</v>
      </c>
      <c r="I121" s="74">
        <f t="shared" si="11"/>
        <v>22</v>
      </c>
      <c r="J121" s="74">
        <f t="shared" si="11"/>
        <v>27</v>
      </c>
      <c r="K121" s="74">
        <f t="shared" si="11"/>
        <v>23</v>
      </c>
      <c r="L121" s="74">
        <f t="shared" si="11"/>
        <v>31</v>
      </c>
      <c r="M121" s="74">
        <f t="shared" si="11"/>
        <v>35</v>
      </c>
      <c r="N121" s="72">
        <f t="shared" si="11"/>
        <v>9</v>
      </c>
      <c r="O121" s="76">
        <f>COUNTIF(AI4:AI100,"&gt;=0")-COUNTIF(AI4:AI100,"&gt;32")</f>
        <v>0</v>
      </c>
      <c r="P121" s="76">
        <f>COUNTIF(AI4:AI100,"&gt;=33")-COUNTIF(AI4:AI100,"&gt;44.9")</f>
        <v>0</v>
      </c>
      <c r="Q121" s="76">
        <f>COUNTIF(AI4:AI100,"&gt;=45")-COUNTIF(AI4:AI100,"&gt;59.9")</f>
        <v>10</v>
      </c>
      <c r="R121" s="76">
        <f>COUNTIF(AI4:AI100,"&gt;=60")-COUNTIF(AI4:AI100,"&gt;74.9")</f>
        <v>14</v>
      </c>
      <c r="S121" s="76">
        <f>COUNTIF(AI4:AI100,"&gt;=75")-COUNTIF(AI4:AI100,"&gt;89.9")</f>
        <v>6</v>
      </c>
      <c r="T121" s="76">
        <f>COUNTIF(AI4:AI100,"&gt;=90")-COUNTIF(AI4:AI100,"&gt;100")</f>
        <v>7</v>
      </c>
      <c r="U121" s="24">
        <f>F121*8+G121*7+H121*6+I121*5+J121*4+K121*3+L121*2+M121*1</f>
        <v>919</v>
      </c>
      <c r="V121" s="31">
        <f>U121*100/(C121*8*6)</f>
        <v>51.745495495495497</v>
      </c>
      <c r="W121" s="88">
        <f>AVERAGE(AH4:AH100)</f>
        <v>355.59459459459458</v>
      </c>
      <c r="X121" s="130">
        <f>AVERAGE(AI4:AI100)</f>
        <v>71.118918918918936</v>
      </c>
      <c r="Y121" s="9" t="s">
        <v>17</v>
      </c>
      <c r="Z121" s="9"/>
      <c r="AA121" s="9"/>
      <c r="AB121" s="9"/>
      <c r="AC121" s="9"/>
      <c r="AD121" s="9"/>
      <c r="AE121" s="9"/>
      <c r="AF121" s="9"/>
      <c r="AG121" s="9"/>
      <c r="AH121" s="19" t="s">
        <v>17</v>
      </c>
      <c r="AI121" s="19"/>
      <c r="AJ121" s="25"/>
      <c r="AK121" s="25"/>
    </row>
    <row r="122" spans="1:38">
      <c r="A122" s="73"/>
      <c r="B122" s="105" t="s">
        <v>166</v>
      </c>
      <c r="C122" s="101" t="s">
        <v>30</v>
      </c>
      <c r="D122" s="102">
        <f>COUNTIF(AL4:AL40,"Comp")</f>
        <v>1</v>
      </c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9"/>
      <c r="Z122" s="9"/>
      <c r="AA122" s="9"/>
      <c r="AB122" s="9"/>
      <c r="AC122" s="9"/>
      <c r="AD122" s="9"/>
      <c r="AE122" s="9"/>
      <c r="AF122" s="9"/>
      <c r="AG122" s="9"/>
      <c r="AH122" s="19"/>
      <c r="AI122" s="19"/>
      <c r="AJ122" s="25"/>
      <c r="AK122" s="25"/>
    </row>
    <row r="123" spans="1:38">
      <c r="A123" s="73"/>
      <c r="B123" s="98"/>
      <c r="C123" s="103" t="s">
        <v>32</v>
      </c>
      <c r="D123" s="102">
        <f>COUNTIF(AL4:AL40,"Essential Repeat")</f>
        <v>0</v>
      </c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9"/>
      <c r="Z123" s="9"/>
      <c r="AA123" s="9"/>
      <c r="AB123" s="9"/>
      <c r="AC123" s="9"/>
      <c r="AD123" s="9"/>
      <c r="AE123" s="9"/>
      <c r="AF123" s="9"/>
      <c r="AG123" s="9"/>
      <c r="AH123" s="19"/>
      <c r="AI123" s="19"/>
      <c r="AJ123" s="25"/>
      <c r="AK123" s="25"/>
    </row>
    <row r="124" spans="1:38">
      <c r="A124" s="73"/>
      <c r="B124" s="158" t="s">
        <v>175</v>
      </c>
      <c r="C124" s="158"/>
      <c r="D124" s="158"/>
      <c r="E124" s="159"/>
      <c r="F124" s="124">
        <f>SUM(F107:F112)</f>
        <v>31</v>
      </c>
      <c r="G124" s="124">
        <f t="shared" ref="G124:T124" si="12">SUM(G107:G112)</f>
        <v>17</v>
      </c>
      <c r="H124" s="124">
        <f t="shared" si="12"/>
        <v>19</v>
      </c>
      <c r="I124" s="124">
        <f t="shared" si="12"/>
        <v>19</v>
      </c>
      <c r="J124" s="124">
        <f t="shared" si="12"/>
        <v>24</v>
      </c>
      <c r="K124" s="124">
        <f t="shared" si="12"/>
        <v>18</v>
      </c>
      <c r="L124" s="124">
        <f t="shared" si="12"/>
        <v>23</v>
      </c>
      <c r="M124" s="124">
        <f t="shared" si="12"/>
        <v>25</v>
      </c>
      <c r="N124" s="124">
        <f t="shared" si="12"/>
        <v>9</v>
      </c>
      <c r="O124" s="124">
        <f t="shared" si="12"/>
        <v>9</v>
      </c>
      <c r="P124" s="124">
        <f t="shared" si="12"/>
        <v>36</v>
      </c>
      <c r="Q124" s="124">
        <f t="shared" si="12"/>
        <v>37</v>
      </c>
      <c r="R124" s="124">
        <f t="shared" si="12"/>
        <v>23</v>
      </c>
      <c r="S124" s="124">
        <f t="shared" si="12"/>
        <v>40</v>
      </c>
      <c r="T124" s="124">
        <f t="shared" si="12"/>
        <v>32</v>
      </c>
      <c r="U124" s="125">
        <f>F124*8+G124*7+H124*6+I124*5+J124*4+K124*3+L124*2+M124*1</f>
        <v>797</v>
      </c>
      <c r="V124" s="126">
        <f>U124*100/(C121*8*5)</f>
        <v>53.851351351351354</v>
      </c>
      <c r="W124" s="127">
        <f>(SUM(F4:F44)+SUM(H4:H44)+SUM(J4:J44)+SUM(L4:L44)+SUM(N4:N44)+SUM(P4:P44))/C121</f>
        <v>323.43243243243245</v>
      </c>
      <c r="X124" s="127">
        <f>W124/5</f>
        <v>64.686486486486487</v>
      </c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8" t="s">
        <v>17</v>
      </c>
      <c r="AI124" s="19"/>
      <c r="AJ124" s="25"/>
      <c r="AK124" s="25"/>
    </row>
    <row r="125" spans="1:38" ht="15" customHeight="1">
      <c r="A125" s="147" t="s">
        <v>177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</row>
    <row r="126" spans="1:38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</row>
    <row r="127" spans="1:38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</row>
    <row r="128" spans="1:38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</row>
    <row r="129" spans="1:38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</row>
    <row r="130" spans="1:38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</row>
    <row r="131" spans="1:38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</row>
  </sheetData>
  <mergeCells count="37">
    <mergeCell ref="AL1:AL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I2:AI3"/>
    <mergeCell ref="AJ2:AJ3"/>
    <mergeCell ref="AK2:AK3"/>
    <mergeCell ref="AD2:AE2"/>
    <mergeCell ref="AF2:AG2"/>
    <mergeCell ref="AH2:AH3"/>
    <mergeCell ref="X2:Y2"/>
    <mergeCell ref="Z2:AA2"/>
    <mergeCell ref="AB2:AC2"/>
    <mergeCell ref="F101:G101"/>
    <mergeCell ref="H101:I101"/>
    <mergeCell ref="J101:K101"/>
    <mergeCell ref="L101:M101"/>
    <mergeCell ref="N101:O101"/>
    <mergeCell ref="A125:AL131"/>
    <mergeCell ref="B124:E124"/>
    <mergeCell ref="AF101:AG101"/>
    <mergeCell ref="A104:W104"/>
    <mergeCell ref="A105:W105"/>
    <mergeCell ref="T101:U101"/>
    <mergeCell ref="V101:W101"/>
    <mergeCell ref="X101:Y101"/>
    <mergeCell ref="Z101:AA101"/>
    <mergeCell ref="AB101:AC101"/>
    <mergeCell ref="AD101:AE101"/>
    <mergeCell ref="P101:Q101"/>
    <mergeCell ref="R101:S101"/>
  </mergeCells>
  <conditionalFormatting sqref="F4:AL40">
    <cfRule type="expression" dxfId="2" priority="1">
      <formula>OR($G4="E",$I4="E",$K4="E",$M4="E",$O4="E",$Q4="E",$S4="E")</formula>
    </cfRule>
  </conditionalFormatting>
  <dataValidations count="3">
    <dataValidation type="list" allowBlank="1" showInputMessage="1" showErrorMessage="1" sqref="E4:E69">
      <formula1>"Science, Commerce, Humanities, Vocational"</formula1>
    </dataValidation>
    <dataValidation type="list" allowBlank="1" showInputMessage="1" showErrorMessage="1" sqref="D4:D69">
      <formula1>"A,B,C,D,E,F,G,H,I,J,K"</formula1>
    </dataValidation>
    <dataValidation type="list" allowBlank="1" showInputMessage="1" showErrorMessage="1" sqref="C4:C69">
      <formula1>"BOY, GIRL"</formula1>
    </dataValidation>
  </dataValidations>
  <pageMargins left="0.11811023622047245" right="0.11811023622047245" top="0.15748031496062992" bottom="0.15748031496062992" header="0" footer="0"/>
  <pageSetup paperSize="9" scale="88" orientation="landscape" r:id="rId1"/>
  <rowBreaks count="1" manualBreakCount="1">
    <brk id="101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3"/>
  <sheetViews>
    <sheetView view="pageBreakPreview" topLeftCell="A37" zoomScaleSheetLayoutView="100" workbookViewId="0">
      <selection activeCell="A127" sqref="A127:AL133"/>
    </sheetView>
  </sheetViews>
  <sheetFormatPr defaultRowHeight="15"/>
  <cols>
    <col min="1" max="1" width="8.140625" style="10" customWidth="1"/>
    <col min="2" max="2" width="17.85546875" style="10" customWidth="1"/>
    <col min="3" max="3" width="4.42578125" style="10" customWidth="1"/>
    <col min="4" max="4" width="3.42578125" style="9" customWidth="1"/>
    <col min="5" max="5" width="4.28515625" style="10" customWidth="1"/>
    <col min="6" max="21" width="4.28515625" customWidth="1"/>
    <col min="22" max="22" width="5.140625" customWidth="1"/>
    <col min="23" max="23" width="4.5703125" customWidth="1"/>
    <col min="24" max="24" width="4.28515625" customWidth="1"/>
    <col min="25" max="33" width="4.7109375" hidden="1" customWidth="1"/>
    <col min="34" max="34" width="4" style="4" customWidth="1"/>
    <col min="35" max="35" width="3.7109375" style="4" customWidth="1"/>
    <col min="36" max="36" width="3.5703125" style="7" customWidth="1"/>
    <col min="37" max="37" width="4.7109375" style="7" customWidth="1"/>
    <col min="38" max="38" width="6.5703125" style="8" customWidth="1"/>
    <col min="39" max="39" width="2.85546875" customWidth="1"/>
  </cols>
  <sheetData>
    <row r="1" spans="1:38" ht="15.75">
      <c r="A1" s="106" t="s">
        <v>169</v>
      </c>
      <c r="C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9"/>
      <c r="AI1" s="19"/>
      <c r="AJ1" s="25"/>
      <c r="AK1" s="25"/>
      <c r="AL1" s="139" t="s">
        <v>33</v>
      </c>
    </row>
    <row r="2" spans="1:38" s="1" customFormat="1" ht="28.5" customHeight="1">
      <c r="A2" s="11"/>
      <c r="B2" s="11"/>
      <c r="C2" s="6"/>
      <c r="D2" s="6"/>
      <c r="E2" s="6"/>
      <c r="F2" s="141" t="s">
        <v>34</v>
      </c>
      <c r="G2" s="141"/>
      <c r="H2" s="141" t="s">
        <v>35</v>
      </c>
      <c r="I2" s="141"/>
      <c r="J2" s="141" t="s">
        <v>36</v>
      </c>
      <c r="K2" s="141"/>
      <c r="L2" s="141" t="s">
        <v>37</v>
      </c>
      <c r="M2" s="141"/>
      <c r="N2" s="141" t="s">
        <v>38</v>
      </c>
      <c r="O2" s="141"/>
      <c r="P2" s="141" t="s">
        <v>39</v>
      </c>
      <c r="Q2" s="141"/>
      <c r="R2" s="141" t="s">
        <v>40</v>
      </c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2" t="s">
        <v>25</v>
      </c>
      <c r="AI2" s="142" t="s">
        <v>17</v>
      </c>
      <c r="AJ2" s="144" t="s">
        <v>26</v>
      </c>
      <c r="AK2" s="146" t="s">
        <v>31</v>
      </c>
      <c r="AL2" s="139"/>
    </row>
    <row r="3" spans="1:38" s="6" customFormat="1" ht="23.25" customHeight="1">
      <c r="A3" s="34" t="s">
        <v>0</v>
      </c>
      <c r="B3" s="35" t="s">
        <v>1</v>
      </c>
      <c r="C3" s="6" t="s">
        <v>2</v>
      </c>
      <c r="D3" s="6" t="s">
        <v>3</v>
      </c>
      <c r="F3" s="114" t="s">
        <v>4</v>
      </c>
      <c r="G3" s="114" t="s">
        <v>5</v>
      </c>
      <c r="H3" s="114" t="s">
        <v>4</v>
      </c>
      <c r="I3" s="114" t="s">
        <v>5</v>
      </c>
      <c r="J3" s="114" t="s">
        <v>4</v>
      </c>
      <c r="K3" s="114" t="s">
        <v>5</v>
      </c>
      <c r="L3" s="114" t="s">
        <v>4</v>
      </c>
      <c r="M3" s="114" t="s">
        <v>5</v>
      </c>
      <c r="N3" s="114" t="s">
        <v>4</v>
      </c>
      <c r="O3" s="114" t="s">
        <v>5</v>
      </c>
      <c r="P3" s="114" t="s">
        <v>4</v>
      </c>
      <c r="Q3" s="114" t="s">
        <v>5</v>
      </c>
      <c r="R3" s="114" t="s">
        <v>4</v>
      </c>
      <c r="S3" s="114" t="s">
        <v>5</v>
      </c>
      <c r="T3" s="114" t="s">
        <v>4</v>
      </c>
      <c r="U3" s="114" t="s">
        <v>5</v>
      </c>
      <c r="V3" s="114" t="s">
        <v>4</v>
      </c>
      <c r="W3" s="114" t="s">
        <v>5</v>
      </c>
      <c r="X3" s="114" t="s">
        <v>4</v>
      </c>
      <c r="Y3" s="114" t="s">
        <v>5</v>
      </c>
      <c r="Z3" s="114" t="s">
        <v>4</v>
      </c>
      <c r="AA3" s="114" t="s">
        <v>5</v>
      </c>
      <c r="AB3" s="114" t="s">
        <v>4</v>
      </c>
      <c r="AC3" s="114" t="s">
        <v>5</v>
      </c>
      <c r="AD3" s="114" t="s">
        <v>4</v>
      </c>
      <c r="AE3" s="114" t="s">
        <v>5</v>
      </c>
      <c r="AF3" s="114" t="s">
        <v>4</v>
      </c>
      <c r="AG3" s="114" t="s">
        <v>5</v>
      </c>
      <c r="AH3" s="160"/>
      <c r="AI3" s="160"/>
      <c r="AJ3" s="161"/>
      <c r="AK3" s="162"/>
      <c r="AL3" s="139"/>
    </row>
    <row r="4" spans="1:38">
      <c r="A4" s="37">
        <v>12198267</v>
      </c>
      <c r="B4" s="38" t="s">
        <v>83</v>
      </c>
      <c r="C4" s="39" t="s">
        <v>46</v>
      </c>
      <c r="D4" s="39" t="s">
        <v>84</v>
      </c>
      <c r="E4" s="108"/>
      <c r="F4" s="40">
        <v>60</v>
      </c>
      <c r="G4" s="40" t="s">
        <v>8</v>
      </c>
      <c r="H4" s="110">
        <v>69</v>
      </c>
      <c r="I4" s="110" t="s">
        <v>11</v>
      </c>
      <c r="J4" s="40"/>
      <c r="K4" s="40"/>
      <c r="L4" s="40">
        <v>33</v>
      </c>
      <c r="M4" s="40" t="s">
        <v>7</v>
      </c>
      <c r="N4" s="40">
        <v>41</v>
      </c>
      <c r="O4" s="40" t="s">
        <v>6</v>
      </c>
      <c r="P4" s="40">
        <v>52</v>
      </c>
      <c r="Q4" s="40" t="s">
        <v>6</v>
      </c>
      <c r="R4" s="40">
        <v>68</v>
      </c>
      <c r="S4" s="40" t="s">
        <v>7</v>
      </c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>
        <f>SUM(F4+H4)+SUM(LARGE(J4:S4,{1,2,3}))</f>
        <v>290</v>
      </c>
      <c r="AI4" s="40">
        <f t="shared" ref="AI4:AI32" si="0">AH4/5</f>
        <v>58</v>
      </c>
      <c r="AJ4" s="50">
        <f t="shared" ref="AJ4:AJ42" si="1">IF(AL4="Pass",RANK(AH4,$AH$4:$AH$102,0),"")</f>
        <v>35</v>
      </c>
      <c r="AK4" s="50">
        <f t="shared" ref="AK4:AK32" si="2">COUNTIF(F4:AG4,"E")</f>
        <v>0</v>
      </c>
      <c r="AL4" s="50" t="str">
        <f t="shared" ref="AL4:AL32" si="3">IF(AK4=3,"Essential Repeat",IF(AK4=2,"Comp","Pass"))</f>
        <v>Pass</v>
      </c>
    </row>
    <row r="5" spans="1:38">
      <c r="A5" s="37">
        <v>12198268</v>
      </c>
      <c r="B5" s="38" t="s">
        <v>85</v>
      </c>
      <c r="C5" s="39" t="s">
        <v>46</v>
      </c>
      <c r="D5" s="39" t="s">
        <v>84</v>
      </c>
      <c r="E5" s="108"/>
      <c r="F5" s="40">
        <v>76</v>
      </c>
      <c r="G5" s="40" t="s">
        <v>12</v>
      </c>
      <c r="H5" s="110">
        <v>74</v>
      </c>
      <c r="I5" s="110" t="s">
        <v>11</v>
      </c>
      <c r="J5" s="40">
        <v>80</v>
      </c>
      <c r="K5" s="40" t="s">
        <v>9</v>
      </c>
      <c r="L5" s="40"/>
      <c r="M5" s="40"/>
      <c r="N5" s="40">
        <v>81</v>
      </c>
      <c r="O5" s="40" t="s">
        <v>9</v>
      </c>
      <c r="P5" s="40">
        <v>76</v>
      </c>
      <c r="Q5" s="40" t="s">
        <v>12</v>
      </c>
      <c r="R5" s="40">
        <v>80</v>
      </c>
      <c r="S5" s="40" t="s">
        <v>8</v>
      </c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>
        <f>SUM(F5+H5)+SUM(LARGE(J5:S5,{1,2,3}))</f>
        <v>391</v>
      </c>
      <c r="AI5" s="40">
        <f t="shared" si="0"/>
        <v>78.2</v>
      </c>
      <c r="AJ5" s="50">
        <f t="shared" si="1"/>
        <v>12</v>
      </c>
      <c r="AK5" s="50">
        <f t="shared" si="2"/>
        <v>0</v>
      </c>
      <c r="AL5" s="50" t="str">
        <f t="shared" si="3"/>
        <v>Pass</v>
      </c>
    </row>
    <row r="6" spans="1:38">
      <c r="A6" s="37">
        <v>12198269</v>
      </c>
      <c r="B6" s="38" t="s">
        <v>86</v>
      </c>
      <c r="C6" s="39" t="s">
        <v>50</v>
      </c>
      <c r="D6" s="39" t="s">
        <v>84</v>
      </c>
      <c r="E6" s="108"/>
      <c r="F6" s="40">
        <v>70</v>
      </c>
      <c r="G6" s="40" t="s">
        <v>11</v>
      </c>
      <c r="H6" s="110">
        <v>80</v>
      </c>
      <c r="I6" s="110" t="s">
        <v>10</v>
      </c>
      <c r="J6" s="40"/>
      <c r="K6" s="40"/>
      <c r="L6" s="40">
        <v>47</v>
      </c>
      <c r="M6" s="40" t="s">
        <v>11</v>
      </c>
      <c r="N6" s="40">
        <v>52</v>
      </c>
      <c r="O6" s="40" t="s">
        <v>11</v>
      </c>
      <c r="P6" s="40">
        <v>70</v>
      </c>
      <c r="Q6" s="40" t="s">
        <v>11</v>
      </c>
      <c r="R6" s="40">
        <v>87</v>
      </c>
      <c r="S6" s="40" t="s">
        <v>11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>
        <f>SUM(F6+H6)+SUM(LARGE(J6:S6,{1,2,3}))</f>
        <v>359</v>
      </c>
      <c r="AI6" s="40">
        <f t="shared" si="0"/>
        <v>71.8</v>
      </c>
      <c r="AJ6" s="50">
        <f t="shared" si="1"/>
        <v>22</v>
      </c>
      <c r="AK6" s="50">
        <f t="shared" si="2"/>
        <v>0</v>
      </c>
      <c r="AL6" s="50" t="str">
        <f t="shared" si="3"/>
        <v>Pass</v>
      </c>
    </row>
    <row r="7" spans="1:38">
      <c r="A7" s="37">
        <v>12198270</v>
      </c>
      <c r="B7" s="38" t="s">
        <v>87</v>
      </c>
      <c r="C7" s="39" t="s">
        <v>50</v>
      </c>
      <c r="D7" s="39" t="s">
        <v>84</v>
      </c>
      <c r="E7" s="108"/>
      <c r="F7" s="40">
        <v>83</v>
      </c>
      <c r="G7" s="40" t="s">
        <v>10</v>
      </c>
      <c r="H7" s="110">
        <v>87</v>
      </c>
      <c r="I7" s="110" t="s">
        <v>9</v>
      </c>
      <c r="J7" s="40">
        <v>47</v>
      </c>
      <c r="K7" s="40" t="s">
        <v>8</v>
      </c>
      <c r="L7" s="40"/>
      <c r="M7" s="40"/>
      <c r="N7" s="40">
        <v>50</v>
      </c>
      <c r="O7" s="40" t="s">
        <v>8</v>
      </c>
      <c r="P7" s="40">
        <v>79</v>
      </c>
      <c r="Q7" s="40" t="s">
        <v>12</v>
      </c>
      <c r="R7" s="40">
        <v>89</v>
      </c>
      <c r="S7" s="40" t="s">
        <v>12</v>
      </c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>
        <f>SUM(F7+H7)+SUM(LARGE(J7:S7,{1,2,3}))</f>
        <v>388</v>
      </c>
      <c r="AI7" s="40">
        <f t="shared" si="0"/>
        <v>77.599999999999994</v>
      </c>
      <c r="AJ7" s="50">
        <f t="shared" si="1"/>
        <v>13</v>
      </c>
      <c r="AK7" s="50">
        <f t="shared" si="2"/>
        <v>0</v>
      </c>
      <c r="AL7" s="50" t="str">
        <f t="shared" si="3"/>
        <v>Pass</v>
      </c>
    </row>
    <row r="8" spans="1:38">
      <c r="A8" s="37">
        <v>12198271</v>
      </c>
      <c r="B8" s="38" t="s">
        <v>88</v>
      </c>
      <c r="C8" s="39" t="s">
        <v>46</v>
      </c>
      <c r="D8" s="39" t="s">
        <v>84</v>
      </c>
      <c r="E8" s="108"/>
      <c r="F8" s="40">
        <v>91</v>
      </c>
      <c r="G8" s="40" t="s">
        <v>13</v>
      </c>
      <c r="H8" s="110">
        <v>92</v>
      </c>
      <c r="I8" s="110" t="s">
        <v>13</v>
      </c>
      <c r="J8" s="40">
        <v>70</v>
      </c>
      <c r="K8" s="40" t="s">
        <v>10</v>
      </c>
      <c r="L8" s="40"/>
      <c r="M8" s="40"/>
      <c r="N8" s="40">
        <v>87</v>
      </c>
      <c r="O8" s="40" t="s">
        <v>9</v>
      </c>
      <c r="P8" s="40">
        <v>95</v>
      </c>
      <c r="Q8" s="40" t="s">
        <v>13</v>
      </c>
      <c r="R8" s="40">
        <v>91</v>
      </c>
      <c r="S8" s="40" t="s">
        <v>12</v>
      </c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>
        <f>SUM(F8+H8)+SUM(LARGE(J8:S8,{1,2,3}))</f>
        <v>456</v>
      </c>
      <c r="AI8" s="40">
        <f t="shared" si="0"/>
        <v>91.2</v>
      </c>
      <c r="AJ8" s="50">
        <f t="shared" si="1"/>
        <v>2</v>
      </c>
      <c r="AK8" s="50">
        <f t="shared" si="2"/>
        <v>0</v>
      </c>
      <c r="AL8" s="50" t="str">
        <f t="shared" si="3"/>
        <v>Pass</v>
      </c>
    </row>
    <row r="9" spans="1:38">
      <c r="A9" s="37">
        <v>12198272</v>
      </c>
      <c r="B9" s="38" t="s">
        <v>89</v>
      </c>
      <c r="C9" s="39" t="s">
        <v>50</v>
      </c>
      <c r="D9" s="39" t="s">
        <v>84</v>
      </c>
      <c r="E9" s="108"/>
      <c r="F9" s="40">
        <v>93</v>
      </c>
      <c r="G9" s="40" t="s">
        <v>13</v>
      </c>
      <c r="H9" s="110">
        <v>95</v>
      </c>
      <c r="I9" s="110" t="s">
        <v>13</v>
      </c>
      <c r="J9" s="40">
        <v>83</v>
      </c>
      <c r="K9" s="40" t="s">
        <v>9</v>
      </c>
      <c r="L9" s="40"/>
      <c r="M9" s="40"/>
      <c r="N9" s="40">
        <v>95</v>
      </c>
      <c r="O9" s="40" t="s">
        <v>13</v>
      </c>
      <c r="P9" s="40">
        <v>92</v>
      </c>
      <c r="Q9" s="40" t="s">
        <v>9</v>
      </c>
      <c r="R9" s="40">
        <v>97</v>
      </c>
      <c r="S9" s="40" t="s">
        <v>9</v>
      </c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>
        <f>SUM(F9+H9)+SUM(LARGE(J9:S9,{1,2,3}))</f>
        <v>472</v>
      </c>
      <c r="AI9" s="40">
        <f t="shared" si="0"/>
        <v>94.4</v>
      </c>
      <c r="AJ9" s="50">
        <f t="shared" si="1"/>
        <v>1</v>
      </c>
      <c r="AK9" s="50">
        <f t="shared" si="2"/>
        <v>0</v>
      </c>
      <c r="AL9" s="50" t="str">
        <f t="shared" si="3"/>
        <v>Pass</v>
      </c>
    </row>
    <row r="10" spans="1:38">
      <c r="A10" s="37">
        <v>12198273</v>
      </c>
      <c r="B10" s="38" t="s">
        <v>90</v>
      </c>
      <c r="C10" s="39" t="s">
        <v>46</v>
      </c>
      <c r="D10" s="39" t="s">
        <v>84</v>
      </c>
      <c r="E10" s="108"/>
      <c r="F10" s="40">
        <v>49</v>
      </c>
      <c r="G10" s="40" t="s">
        <v>6</v>
      </c>
      <c r="H10" s="110">
        <v>80</v>
      </c>
      <c r="I10" s="110" t="s">
        <v>10</v>
      </c>
      <c r="J10" s="40"/>
      <c r="K10" s="40"/>
      <c r="L10" s="40">
        <v>38</v>
      </c>
      <c r="M10" s="40" t="s">
        <v>6</v>
      </c>
      <c r="N10" s="40">
        <v>53</v>
      </c>
      <c r="O10" s="40" t="s">
        <v>11</v>
      </c>
      <c r="P10" s="40">
        <v>60</v>
      </c>
      <c r="Q10" s="40" t="s">
        <v>8</v>
      </c>
      <c r="R10" s="40">
        <v>79</v>
      </c>
      <c r="S10" s="40" t="s">
        <v>8</v>
      </c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>
        <f>SUM(F10+H10)+SUM(LARGE(J10:S10,{1,2,3}))</f>
        <v>321</v>
      </c>
      <c r="AI10" s="40">
        <f t="shared" si="0"/>
        <v>64.2</v>
      </c>
      <c r="AJ10" s="50">
        <f t="shared" si="1"/>
        <v>30</v>
      </c>
      <c r="AK10" s="50">
        <f t="shared" si="2"/>
        <v>0</v>
      </c>
      <c r="AL10" s="50" t="str">
        <f t="shared" si="3"/>
        <v>Pass</v>
      </c>
    </row>
    <row r="11" spans="1:38">
      <c r="A11" s="37">
        <v>12198274</v>
      </c>
      <c r="B11" s="38" t="s">
        <v>91</v>
      </c>
      <c r="C11" s="39" t="s">
        <v>46</v>
      </c>
      <c r="D11" s="39" t="s">
        <v>84</v>
      </c>
      <c r="E11" s="108"/>
      <c r="F11" s="40">
        <v>69</v>
      </c>
      <c r="G11" s="40" t="s">
        <v>11</v>
      </c>
      <c r="H11" s="110">
        <v>83</v>
      </c>
      <c r="I11" s="110" t="s">
        <v>10</v>
      </c>
      <c r="J11" s="40">
        <v>69</v>
      </c>
      <c r="K11" s="40" t="s">
        <v>12</v>
      </c>
      <c r="L11" s="40"/>
      <c r="M11" s="40"/>
      <c r="N11" s="40">
        <v>65</v>
      </c>
      <c r="O11" s="40" t="s">
        <v>12</v>
      </c>
      <c r="P11" s="40">
        <v>64</v>
      </c>
      <c r="Q11" s="40" t="s">
        <v>11</v>
      </c>
      <c r="R11" s="40">
        <v>79</v>
      </c>
      <c r="S11" s="40" t="s">
        <v>8</v>
      </c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>
        <f>SUM(F11+H11)+SUM(LARGE(J11:S11,{1,2,3}))</f>
        <v>365</v>
      </c>
      <c r="AI11" s="40">
        <f t="shared" si="0"/>
        <v>73</v>
      </c>
      <c r="AJ11" s="50">
        <f t="shared" si="1"/>
        <v>20</v>
      </c>
      <c r="AK11" s="50">
        <f t="shared" si="2"/>
        <v>0</v>
      </c>
      <c r="AL11" s="50" t="str">
        <f t="shared" si="3"/>
        <v>Pass</v>
      </c>
    </row>
    <row r="12" spans="1:38">
      <c r="A12" s="37">
        <v>12198275</v>
      </c>
      <c r="B12" s="38" t="s">
        <v>92</v>
      </c>
      <c r="C12" s="39" t="s">
        <v>46</v>
      </c>
      <c r="D12" s="39" t="s">
        <v>84</v>
      </c>
      <c r="E12" s="108"/>
      <c r="F12" s="40">
        <v>62</v>
      </c>
      <c r="G12" s="40" t="s">
        <v>8</v>
      </c>
      <c r="H12" s="110">
        <v>87</v>
      </c>
      <c r="I12" s="110" t="s">
        <v>9</v>
      </c>
      <c r="J12" s="40">
        <v>59</v>
      </c>
      <c r="K12" s="40" t="s">
        <v>11</v>
      </c>
      <c r="L12" s="40"/>
      <c r="M12" s="40"/>
      <c r="N12" s="40">
        <v>82</v>
      </c>
      <c r="O12" s="40" t="s">
        <v>9</v>
      </c>
      <c r="P12" s="40">
        <v>74</v>
      </c>
      <c r="Q12" s="40" t="s">
        <v>12</v>
      </c>
      <c r="R12" s="40">
        <v>83</v>
      </c>
      <c r="S12" s="40" t="s">
        <v>11</v>
      </c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>
        <f>SUM(F12+H12)+SUM(LARGE(J12:S12,{1,2,3}))</f>
        <v>388</v>
      </c>
      <c r="AI12" s="40">
        <f t="shared" si="0"/>
        <v>77.599999999999994</v>
      </c>
      <c r="AJ12" s="50">
        <f t="shared" si="1"/>
        <v>13</v>
      </c>
      <c r="AK12" s="50">
        <f t="shared" si="2"/>
        <v>0</v>
      </c>
      <c r="AL12" s="50" t="str">
        <f t="shared" si="3"/>
        <v>Pass</v>
      </c>
    </row>
    <row r="13" spans="1:38">
      <c r="A13" s="37">
        <v>12198276</v>
      </c>
      <c r="B13" s="38" t="s">
        <v>93</v>
      </c>
      <c r="C13" s="39" t="s">
        <v>50</v>
      </c>
      <c r="D13" s="39" t="s">
        <v>84</v>
      </c>
      <c r="E13" s="108"/>
      <c r="F13" s="40">
        <v>65</v>
      </c>
      <c r="G13" s="40" t="s">
        <v>11</v>
      </c>
      <c r="H13" s="110">
        <v>73</v>
      </c>
      <c r="I13" s="110" t="s">
        <v>11</v>
      </c>
      <c r="J13" s="40"/>
      <c r="K13" s="40"/>
      <c r="L13" s="40">
        <v>46</v>
      </c>
      <c r="M13" s="40" t="s">
        <v>11</v>
      </c>
      <c r="N13" s="40">
        <v>44</v>
      </c>
      <c r="O13" s="40" t="s">
        <v>6</v>
      </c>
      <c r="P13" s="40">
        <v>66</v>
      </c>
      <c r="Q13" s="40" t="s">
        <v>11</v>
      </c>
      <c r="R13" s="40">
        <v>79</v>
      </c>
      <c r="S13" s="40" t="s">
        <v>8</v>
      </c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>
        <f>SUM(F13+H13)+SUM(LARGE(J13:S13,{1,2,3}))</f>
        <v>329</v>
      </c>
      <c r="AI13" s="40">
        <f t="shared" si="0"/>
        <v>65.8</v>
      </c>
      <c r="AJ13" s="50">
        <f t="shared" si="1"/>
        <v>29</v>
      </c>
      <c r="AK13" s="50">
        <f t="shared" si="2"/>
        <v>0</v>
      </c>
      <c r="AL13" s="50" t="str">
        <f t="shared" si="3"/>
        <v>Pass</v>
      </c>
    </row>
    <row r="14" spans="1:38">
      <c r="A14" s="37">
        <v>12198277</v>
      </c>
      <c r="B14" s="38" t="s">
        <v>94</v>
      </c>
      <c r="C14" s="39" t="s">
        <v>50</v>
      </c>
      <c r="D14" s="39" t="s">
        <v>84</v>
      </c>
      <c r="E14" s="108"/>
      <c r="F14" s="40">
        <v>60</v>
      </c>
      <c r="G14" s="40" t="s">
        <v>8</v>
      </c>
      <c r="H14" s="110">
        <v>79</v>
      </c>
      <c r="I14" s="110" t="s">
        <v>10</v>
      </c>
      <c r="J14" s="40"/>
      <c r="K14" s="40"/>
      <c r="L14" s="40">
        <v>36</v>
      </c>
      <c r="M14" s="40" t="s">
        <v>7</v>
      </c>
      <c r="N14" s="40">
        <v>35</v>
      </c>
      <c r="O14" s="40" t="s">
        <v>7</v>
      </c>
      <c r="P14" s="40">
        <v>49</v>
      </c>
      <c r="Q14" s="40" t="s">
        <v>6</v>
      </c>
      <c r="R14" s="40">
        <v>76</v>
      </c>
      <c r="S14" s="40" t="s">
        <v>6</v>
      </c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>
        <f>SUM(F14+H14)+SUM(LARGE(J14:S14,{1,2,3}))</f>
        <v>300</v>
      </c>
      <c r="AI14" s="40">
        <f t="shared" si="0"/>
        <v>60</v>
      </c>
      <c r="AJ14" s="50">
        <f t="shared" si="1"/>
        <v>34</v>
      </c>
      <c r="AK14" s="50">
        <f t="shared" si="2"/>
        <v>0</v>
      </c>
      <c r="AL14" s="50" t="str">
        <f t="shared" si="3"/>
        <v>Pass</v>
      </c>
    </row>
    <row r="15" spans="1:38">
      <c r="A15" s="37">
        <v>12198278</v>
      </c>
      <c r="B15" s="38" t="s">
        <v>95</v>
      </c>
      <c r="C15" s="39" t="s">
        <v>46</v>
      </c>
      <c r="D15" s="39" t="s">
        <v>84</v>
      </c>
      <c r="E15" s="108"/>
      <c r="F15" s="40">
        <v>41</v>
      </c>
      <c r="G15" s="40" t="s">
        <v>7</v>
      </c>
      <c r="H15" s="110">
        <v>69</v>
      </c>
      <c r="I15" s="110" t="s">
        <v>11</v>
      </c>
      <c r="J15" s="40">
        <v>40</v>
      </c>
      <c r="K15" s="40" t="s">
        <v>6</v>
      </c>
      <c r="L15" s="40"/>
      <c r="M15" s="40"/>
      <c r="N15" s="40">
        <v>39</v>
      </c>
      <c r="O15" s="40" t="s">
        <v>6</v>
      </c>
      <c r="P15" s="40">
        <v>51</v>
      </c>
      <c r="Q15" s="40" t="s">
        <v>6</v>
      </c>
      <c r="R15" s="40">
        <v>74</v>
      </c>
      <c r="S15" s="40" t="s">
        <v>6</v>
      </c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>
        <f>SUM(F15+H15)+SUM(LARGE(J15:S15,{1,2,3}))</f>
        <v>275</v>
      </c>
      <c r="AI15" s="40">
        <f t="shared" si="0"/>
        <v>55</v>
      </c>
      <c r="AJ15" s="50">
        <f t="shared" si="1"/>
        <v>37</v>
      </c>
      <c r="AK15" s="50">
        <f t="shared" si="2"/>
        <v>0</v>
      </c>
      <c r="AL15" s="50" t="str">
        <f t="shared" si="3"/>
        <v>Pass</v>
      </c>
    </row>
    <row r="16" spans="1:38">
      <c r="A16" s="37">
        <v>12198279</v>
      </c>
      <c r="B16" s="38" t="s">
        <v>96</v>
      </c>
      <c r="C16" s="39" t="s">
        <v>50</v>
      </c>
      <c r="D16" s="39" t="s">
        <v>84</v>
      </c>
      <c r="E16" s="108"/>
      <c r="F16" s="40">
        <v>49</v>
      </c>
      <c r="G16" s="40" t="s">
        <v>6</v>
      </c>
      <c r="H16" s="110">
        <v>83</v>
      </c>
      <c r="I16" s="110" t="s">
        <v>10</v>
      </c>
      <c r="J16" s="40"/>
      <c r="K16" s="40"/>
      <c r="L16" s="40">
        <v>33</v>
      </c>
      <c r="M16" s="40" t="s">
        <v>7</v>
      </c>
      <c r="N16" s="40">
        <v>23</v>
      </c>
      <c r="O16" s="40" t="s">
        <v>14</v>
      </c>
      <c r="P16" s="40">
        <v>44</v>
      </c>
      <c r="Q16" s="40" t="s">
        <v>7</v>
      </c>
      <c r="R16" s="40">
        <v>73</v>
      </c>
      <c r="S16" s="40" t="s">
        <v>6</v>
      </c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>
        <f>SUM(F16+H16)+SUM(LARGE(J16:S16,{1,2,3}))</f>
        <v>282</v>
      </c>
      <c r="AI16" s="40">
        <f t="shared" si="0"/>
        <v>56.4</v>
      </c>
      <c r="AJ16" s="50">
        <f t="shared" si="1"/>
        <v>36</v>
      </c>
      <c r="AK16" s="50">
        <f t="shared" si="2"/>
        <v>1</v>
      </c>
      <c r="AL16" s="50" t="str">
        <f t="shared" si="3"/>
        <v>Pass</v>
      </c>
    </row>
    <row r="17" spans="1:38">
      <c r="A17" s="37">
        <v>12198280</v>
      </c>
      <c r="B17" s="38" t="s">
        <v>97</v>
      </c>
      <c r="C17" s="39" t="s">
        <v>50</v>
      </c>
      <c r="D17" s="39" t="s">
        <v>84</v>
      </c>
      <c r="E17" s="108"/>
      <c r="F17" s="40">
        <v>58</v>
      </c>
      <c r="G17" s="40" t="s">
        <v>8</v>
      </c>
      <c r="H17" s="110">
        <v>75</v>
      </c>
      <c r="I17" s="110" t="s">
        <v>12</v>
      </c>
      <c r="J17" s="40"/>
      <c r="K17" s="40"/>
      <c r="L17" s="40">
        <v>37</v>
      </c>
      <c r="M17" s="40" t="s">
        <v>6</v>
      </c>
      <c r="N17" s="40">
        <v>39</v>
      </c>
      <c r="O17" s="40" t="s">
        <v>6</v>
      </c>
      <c r="P17" s="40">
        <v>56</v>
      </c>
      <c r="Q17" s="40" t="s">
        <v>8</v>
      </c>
      <c r="R17" s="40">
        <v>74</v>
      </c>
      <c r="S17" s="40" t="s">
        <v>6</v>
      </c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>
        <f>SUM(F17+H17)+SUM(LARGE(J17:S17,{1,2,3}))</f>
        <v>302</v>
      </c>
      <c r="AI17" s="40">
        <f t="shared" si="0"/>
        <v>60.4</v>
      </c>
      <c r="AJ17" s="50">
        <f t="shared" si="1"/>
        <v>33</v>
      </c>
      <c r="AK17" s="50">
        <f t="shared" si="2"/>
        <v>0</v>
      </c>
      <c r="AL17" s="50" t="str">
        <f t="shared" si="3"/>
        <v>Pass</v>
      </c>
    </row>
    <row r="18" spans="1:38">
      <c r="A18" s="37">
        <v>12198281</v>
      </c>
      <c r="B18" s="38" t="s">
        <v>98</v>
      </c>
      <c r="C18" s="39" t="s">
        <v>50</v>
      </c>
      <c r="D18" s="39" t="s">
        <v>84</v>
      </c>
      <c r="E18" s="108"/>
      <c r="F18" s="40">
        <v>44</v>
      </c>
      <c r="G18" s="40" t="s">
        <v>7</v>
      </c>
      <c r="H18" s="110">
        <v>54</v>
      </c>
      <c r="I18" s="110" t="s">
        <v>6</v>
      </c>
      <c r="J18" s="40"/>
      <c r="K18" s="40"/>
      <c r="L18" s="40">
        <v>26</v>
      </c>
      <c r="M18" s="40" t="s">
        <v>14</v>
      </c>
      <c r="N18" s="40">
        <v>35</v>
      </c>
      <c r="O18" s="40" t="s">
        <v>7</v>
      </c>
      <c r="P18" s="40">
        <v>33</v>
      </c>
      <c r="Q18" s="40" t="s">
        <v>7</v>
      </c>
      <c r="R18" s="40">
        <v>70</v>
      </c>
      <c r="S18" s="40" t="s">
        <v>6</v>
      </c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>
        <f>SUM(F18+H18)+SUM(LARGE(J18:S18,{1,2,3}))</f>
        <v>236</v>
      </c>
      <c r="AI18" s="40">
        <f t="shared" si="0"/>
        <v>47.2</v>
      </c>
      <c r="AJ18" s="50">
        <f t="shared" si="1"/>
        <v>39</v>
      </c>
      <c r="AK18" s="50">
        <f t="shared" si="2"/>
        <v>1</v>
      </c>
      <c r="AL18" s="50" t="str">
        <f t="shared" si="3"/>
        <v>Pass</v>
      </c>
    </row>
    <row r="19" spans="1:38">
      <c r="A19" s="37">
        <v>12198282</v>
      </c>
      <c r="B19" s="38" t="s">
        <v>99</v>
      </c>
      <c r="C19" s="39" t="s">
        <v>46</v>
      </c>
      <c r="D19" s="39" t="s">
        <v>84</v>
      </c>
      <c r="E19" s="108"/>
      <c r="F19" s="40">
        <v>74</v>
      </c>
      <c r="G19" s="40" t="s">
        <v>12</v>
      </c>
      <c r="H19" s="110">
        <v>81</v>
      </c>
      <c r="I19" s="110" t="s">
        <v>10</v>
      </c>
      <c r="J19" s="40">
        <v>63</v>
      </c>
      <c r="K19" s="40" t="s">
        <v>12</v>
      </c>
      <c r="L19" s="40"/>
      <c r="M19" s="40"/>
      <c r="N19" s="40">
        <v>68</v>
      </c>
      <c r="O19" s="40" t="s">
        <v>12</v>
      </c>
      <c r="P19" s="40">
        <v>87</v>
      </c>
      <c r="Q19" s="40" t="s">
        <v>9</v>
      </c>
      <c r="R19" s="40">
        <v>75</v>
      </c>
      <c r="S19" s="40" t="s">
        <v>6</v>
      </c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>
        <f>SUM(F19+H19)+SUM(LARGE(J19:S19,{1,2,3}))</f>
        <v>385</v>
      </c>
      <c r="AI19" s="40">
        <f t="shared" si="0"/>
        <v>77</v>
      </c>
      <c r="AJ19" s="50">
        <f t="shared" si="1"/>
        <v>15</v>
      </c>
      <c r="AK19" s="50">
        <f t="shared" si="2"/>
        <v>0</v>
      </c>
      <c r="AL19" s="50" t="str">
        <f t="shared" si="3"/>
        <v>Pass</v>
      </c>
    </row>
    <row r="20" spans="1:38">
      <c r="A20" s="37">
        <v>12198283</v>
      </c>
      <c r="B20" s="38" t="s">
        <v>100</v>
      </c>
      <c r="C20" s="39" t="s">
        <v>46</v>
      </c>
      <c r="D20" s="39" t="s">
        <v>84</v>
      </c>
      <c r="E20" s="108"/>
      <c r="F20" s="40">
        <v>47</v>
      </c>
      <c r="G20" s="40" t="s">
        <v>6</v>
      </c>
      <c r="H20" s="110">
        <v>58</v>
      </c>
      <c r="I20" s="110" t="s">
        <v>6</v>
      </c>
      <c r="J20" s="40"/>
      <c r="K20" s="40"/>
      <c r="L20" s="40">
        <v>33</v>
      </c>
      <c r="M20" s="40" t="s">
        <v>7</v>
      </c>
      <c r="N20" s="40">
        <v>38</v>
      </c>
      <c r="O20" s="40" t="s">
        <v>7</v>
      </c>
      <c r="P20" s="40">
        <v>50</v>
      </c>
      <c r="Q20" s="40" t="s">
        <v>6</v>
      </c>
      <c r="R20" s="40">
        <v>65</v>
      </c>
      <c r="S20" s="40" t="s">
        <v>7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>
        <f>SUM(F20+H20)+SUM(LARGE(J20:S20,{1,2,3}))</f>
        <v>258</v>
      </c>
      <c r="AI20" s="40">
        <f t="shared" si="0"/>
        <v>51.6</v>
      </c>
      <c r="AJ20" s="50">
        <f t="shared" si="1"/>
        <v>38</v>
      </c>
      <c r="AK20" s="50">
        <f t="shared" si="2"/>
        <v>0</v>
      </c>
      <c r="AL20" s="50" t="str">
        <f t="shared" si="3"/>
        <v>Pass</v>
      </c>
    </row>
    <row r="21" spans="1:38">
      <c r="A21" s="37">
        <v>12198284</v>
      </c>
      <c r="B21" s="38" t="s">
        <v>101</v>
      </c>
      <c r="C21" s="39" t="s">
        <v>46</v>
      </c>
      <c r="D21" s="39" t="s">
        <v>84</v>
      </c>
      <c r="E21" s="108"/>
      <c r="F21" s="40">
        <v>56</v>
      </c>
      <c r="G21" s="40" t="s">
        <v>6</v>
      </c>
      <c r="H21" s="110">
        <v>78</v>
      </c>
      <c r="I21" s="110" t="s">
        <v>12</v>
      </c>
      <c r="J21" s="40"/>
      <c r="K21" s="40"/>
      <c r="L21" s="40">
        <v>49</v>
      </c>
      <c r="M21" s="40" t="s">
        <v>12</v>
      </c>
      <c r="N21" s="40">
        <v>45</v>
      </c>
      <c r="O21" s="40" t="s">
        <v>8</v>
      </c>
      <c r="P21" s="40">
        <v>58</v>
      </c>
      <c r="Q21" s="40" t="s">
        <v>8</v>
      </c>
      <c r="R21" s="40">
        <v>68</v>
      </c>
      <c r="S21" s="40" t="s">
        <v>7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>
        <f>SUM(F21+H21)+SUM(LARGE(J21:S21,{1,2,3}))</f>
        <v>309</v>
      </c>
      <c r="AI21" s="40">
        <f t="shared" si="0"/>
        <v>61.8</v>
      </c>
      <c r="AJ21" s="50">
        <f t="shared" si="1"/>
        <v>31</v>
      </c>
      <c r="AK21" s="50">
        <f t="shared" si="2"/>
        <v>0</v>
      </c>
      <c r="AL21" s="50" t="str">
        <f t="shared" si="3"/>
        <v>Pass</v>
      </c>
    </row>
    <row r="22" spans="1:38">
      <c r="A22" s="37">
        <v>12198285</v>
      </c>
      <c r="B22" s="38" t="s">
        <v>102</v>
      </c>
      <c r="C22" s="39" t="s">
        <v>50</v>
      </c>
      <c r="D22" s="39" t="s">
        <v>84</v>
      </c>
      <c r="E22" s="108"/>
      <c r="F22" s="40">
        <v>81</v>
      </c>
      <c r="G22" s="40" t="s">
        <v>10</v>
      </c>
      <c r="H22" s="110">
        <v>90</v>
      </c>
      <c r="I22" s="110" t="s">
        <v>13</v>
      </c>
      <c r="J22" s="40">
        <v>38</v>
      </c>
      <c r="K22" s="40" t="s">
        <v>7</v>
      </c>
      <c r="L22" s="40"/>
      <c r="M22" s="40"/>
      <c r="N22" s="40">
        <v>50</v>
      </c>
      <c r="O22" s="40" t="s">
        <v>8</v>
      </c>
      <c r="P22" s="40">
        <v>64</v>
      </c>
      <c r="Q22" s="40" t="s">
        <v>11</v>
      </c>
      <c r="R22" s="40">
        <v>86</v>
      </c>
      <c r="S22" s="40" t="s">
        <v>11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>
        <f>SUM(F22+H22)+SUM(LARGE(J22:S22,{1,2,3}))</f>
        <v>371</v>
      </c>
      <c r="AI22" s="40">
        <f t="shared" si="0"/>
        <v>74.2</v>
      </c>
      <c r="AJ22" s="50">
        <f t="shared" si="1"/>
        <v>19</v>
      </c>
      <c r="AK22" s="50">
        <f t="shared" si="2"/>
        <v>0</v>
      </c>
      <c r="AL22" s="50" t="str">
        <f t="shared" si="3"/>
        <v>Pass</v>
      </c>
    </row>
    <row r="23" spans="1:38">
      <c r="A23" s="37">
        <v>12198286</v>
      </c>
      <c r="B23" s="38" t="s">
        <v>103</v>
      </c>
      <c r="C23" s="39" t="s">
        <v>46</v>
      </c>
      <c r="D23" s="39" t="s">
        <v>84</v>
      </c>
      <c r="E23" s="108"/>
      <c r="F23" s="40">
        <v>73</v>
      </c>
      <c r="G23" s="40" t="s">
        <v>12</v>
      </c>
      <c r="H23" s="110">
        <v>71</v>
      </c>
      <c r="I23" s="110" t="s">
        <v>11</v>
      </c>
      <c r="J23" s="40">
        <v>35</v>
      </c>
      <c r="K23" s="40" t="s">
        <v>7</v>
      </c>
      <c r="L23" s="40"/>
      <c r="M23" s="40"/>
      <c r="N23" s="40">
        <v>53</v>
      </c>
      <c r="O23" s="40" t="s">
        <v>11</v>
      </c>
      <c r="P23" s="40">
        <v>78</v>
      </c>
      <c r="Q23" s="40" t="s">
        <v>12</v>
      </c>
      <c r="R23" s="40">
        <v>72</v>
      </c>
      <c r="S23" s="40" t="s">
        <v>6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>
        <f>SUM(F23+H23)+SUM(LARGE(J23:S23,{1,2,3}))</f>
        <v>347</v>
      </c>
      <c r="AI23" s="40">
        <f t="shared" si="0"/>
        <v>69.400000000000006</v>
      </c>
      <c r="AJ23" s="50">
        <f t="shared" si="1"/>
        <v>24</v>
      </c>
      <c r="AK23" s="50">
        <f t="shared" si="2"/>
        <v>0</v>
      </c>
      <c r="AL23" s="50" t="str">
        <f t="shared" si="3"/>
        <v>Pass</v>
      </c>
    </row>
    <row r="24" spans="1:38">
      <c r="A24" s="37">
        <v>12198287</v>
      </c>
      <c r="B24" s="38" t="s">
        <v>104</v>
      </c>
      <c r="C24" s="39" t="s">
        <v>46</v>
      </c>
      <c r="D24" s="39" t="s">
        <v>84</v>
      </c>
      <c r="E24" s="108"/>
      <c r="F24" s="40">
        <v>68</v>
      </c>
      <c r="G24" s="40" t="s">
        <v>11</v>
      </c>
      <c r="H24" s="110">
        <v>85</v>
      </c>
      <c r="I24" s="110" t="s">
        <v>9</v>
      </c>
      <c r="J24" s="40">
        <v>38</v>
      </c>
      <c r="K24" s="40" t="s">
        <v>7</v>
      </c>
      <c r="L24" s="40"/>
      <c r="M24" s="40"/>
      <c r="N24" s="40">
        <v>73</v>
      </c>
      <c r="O24" s="40" t="s">
        <v>10</v>
      </c>
      <c r="P24" s="40">
        <v>76</v>
      </c>
      <c r="Q24" s="40" t="s">
        <v>12</v>
      </c>
      <c r="R24" s="40">
        <v>80</v>
      </c>
      <c r="S24" s="40" t="s">
        <v>8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>
        <f>SUM(F24+H24)+SUM(LARGE(J24:S24,{1,2,3}))</f>
        <v>382</v>
      </c>
      <c r="AI24" s="40">
        <f t="shared" si="0"/>
        <v>76.400000000000006</v>
      </c>
      <c r="AJ24" s="50">
        <f t="shared" si="1"/>
        <v>16</v>
      </c>
      <c r="AK24" s="50">
        <f t="shared" si="2"/>
        <v>0</v>
      </c>
      <c r="AL24" s="50" t="str">
        <f t="shared" si="3"/>
        <v>Pass</v>
      </c>
    </row>
    <row r="25" spans="1:38">
      <c r="A25" s="37">
        <v>12198288</v>
      </c>
      <c r="B25" s="38" t="s">
        <v>105</v>
      </c>
      <c r="C25" s="39" t="s">
        <v>50</v>
      </c>
      <c r="D25" s="39" t="s">
        <v>84</v>
      </c>
      <c r="E25" s="108"/>
      <c r="F25" s="40">
        <v>62</v>
      </c>
      <c r="G25" s="40" t="s">
        <v>8</v>
      </c>
      <c r="H25" s="110">
        <v>80</v>
      </c>
      <c r="I25" s="110" t="s">
        <v>10</v>
      </c>
      <c r="J25" s="40">
        <v>35</v>
      </c>
      <c r="K25" s="40" t="s">
        <v>7</v>
      </c>
      <c r="L25" s="40"/>
      <c r="M25" s="40"/>
      <c r="N25" s="40">
        <v>56</v>
      </c>
      <c r="O25" s="40" t="s">
        <v>11</v>
      </c>
      <c r="P25" s="40">
        <v>67</v>
      </c>
      <c r="Q25" s="40" t="s">
        <v>11</v>
      </c>
      <c r="R25" s="40">
        <v>81</v>
      </c>
      <c r="S25" s="40" t="s">
        <v>8</v>
      </c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>
        <f>SUM(F25+H25)+SUM(LARGE(J25:S25,{1,2,3}))</f>
        <v>346</v>
      </c>
      <c r="AI25" s="40">
        <f t="shared" si="0"/>
        <v>69.2</v>
      </c>
      <c r="AJ25" s="50">
        <f t="shared" si="1"/>
        <v>25</v>
      </c>
      <c r="AK25" s="50">
        <f t="shared" si="2"/>
        <v>0</v>
      </c>
      <c r="AL25" s="50" t="str">
        <f t="shared" si="3"/>
        <v>Pass</v>
      </c>
    </row>
    <row r="26" spans="1:38">
      <c r="A26" s="37">
        <v>12198289</v>
      </c>
      <c r="B26" s="38" t="s">
        <v>106</v>
      </c>
      <c r="C26" s="39" t="s">
        <v>46</v>
      </c>
      <c r="D26" s="39" t="s">
        <v>84</v>
      </c>
      <c r="E26" s="108"/>
      <c r="F26" s="40">
        <v>82</v>
      </c>
      <c r="G26" s="40" t="s">
        <v>10</v>
      </c>
      <c r="H26" s="110">
        <v>89</v>
      </c>
      <c r="I26" s="110" t="s">
        <v>13</v>
      </c>
      <c r="J26" s="40">
        <v>49</v>
      </c>
      <c r="K26" s="40" t="s">
        <v>8</v>
      </c>
      <c r="L26" s="40"/>
      <c r="M26" s="40"/>
      <c r="N26" s="40">
        <v>75</v>
      </c>
      <c r="O26" s="40" t="s">
        <v>10</v>
      </c>
      <c r="P26" s="40">
        <v>83</v>
      </c>
      <c r="Q26" s="40" t="s">
        <v>10</v>
      </c>
      <c r="R26" s="40">
        <v>86</v>
      </c>
      <c r="S26" s="40" t="s">
        <v>11</v>
      </c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>
        <f>SUM(F26+H26)+SUM(LARGE(J26:S26,{1,2,3}))</f>
        <v>415</v>
      </c>
      <c r="AI26" s="40">
        <f t="shared" si="0"/>
        <v>83</v>
      </c>
      <c r="AJ26" s="50">
        <f t="shared" si="1"/>
        <v>6</v>
      </c>
      <c r="AK26" s="50">
        <f t="shared" si="2"/>
        <v>0</v>
      </c>
      <c r="AL26" s="50" t="str">
        <f t="shared" si="3"/>
        <v>Pass</v>
      </c>
    </row>
    <row r="27" spans="1:38">
      <c r="A27" s="37">
        <v>12198290</v>
      </c>
      <c r="B27" s="38" t="s">
        <v>107</v>
      </c>
      <c r="C27" s="39" t="s">
        <v>50</v>
      </c>
      <c r="D27" s="39" t="s">
        <v>84</v>
      </c>
      <c r="E27" s="108"/>
      <c r="F27" s="40">
        <v>77</v>
      </c>
      <c r="G27" s="40" t="s">
        <v>12</v>
      </c>
      <c r="H27" s="110">
        <v>77</v>
      </c>
      <c r="I27" s="110" t="s">
        <v>12</v>
      </c>
      <c r="J27" s="40"/>
      <c r="K27" s="40"/>
      <c r="L27" s="40">
        <v>46</v>
      </c>
      <c r="M27" s="40" t="s">
        <v>11</v>
      </c>
      <c r="N27" s="40">
        <v>56</v>
      </c>
      <c r="O27" s="40" t="s">
        <v>11</v>
      </c>
      <c r="P27" s="40">
        <v>60</v>
      </c>
      <c r="Q27" s="40" t="s">
        <v>8</v>
      </c>
      <c r="R27" s="40">
        <v>70</v>
      </c>
      <c r="S27" s="40" t="s">
        <v>6</v>
      </c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>
        <f>SUM(F27+H27)+SUM(LARGE(J27:S27,{1,2,3}))</f>
        <v>340</v>
      </c>
      <c r="AI27" s="40">
        <f t="shared" si="0"/>
        <v>68</v>
      </c>
      <c r="AJ27" s="50">
        <f t="shared" si="1"/>
        <v>27</v>
      </c>
      <c r="AK27" s="50">
        <f t="shared" si="2"/>
        <v>0</v>
      </c>
      <c r="AL27" s="50" t="str">
        <f t="shared" si="3"/>
        <v>Pass</v>
      </c>
    </row>
    <row r="28" spans="1:38">
      <c r="A28" s="37">
        <v>12198291</v>
      </c>
      <c r="B28" s="38" t="s">
        <v>108</v>
      </c>
      <c r="C28" s="39" t="s">
        <v>46</v>
      </c>
      <c r="D28" s="39" t="s">
        <v>84</v>
      </c>
      <c r="E28" s="108"/>
      <c r="F28" s="40">
        <v>88</v>
      </c>
      <c r="G28" s="40" t="s">
        <v>9</v>
      </c>
      <c r="H28" s="110">
        <v>90</v>
      </c>
      <c r="I28" s="110" t="s">
        <v>13</v>
      </c>
      <c r="J28" s="40">
        <v>65</v>
      </c>
      <c r="K28" s="40" t="s">
        <v>12</v>
      </c>
      <c r="L28" s="40"/>
      <c r="M28" s="40"/>
      <c r="N28" s="40">
        <v>84</v>
      </c>
      <c r="O28" s="40" t="s">
        <v>9</v>
      </c>
      <c r="P28" s="40">
        <v>81</v>
      </c>
      <c r="Q28" s="40" t="s">
        <v>10</v>
      </c>
      <c r="R28" s="40">
        <v>81</v>
      </c>
      <c r="S28" s="40" t="s">
        <v>8</v>
      </c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>
        <f>SUM(F28+H28)+SUM(LARGE(J28:S28,{1,2,3}))</f>
        <v>424</v>
      </c>
      <c r="AI28" s="40">
        <f t="shared" si="0"/>
        <v>84.8</v>
      </c>
      <c r="AJ28" s="50">
        <f t="shared" si="1"/>
        <v>5</v>
      </c>
      <c r="AK28" s="50">
        <f t="shared" si="2"/>
        <v>0</v>
      </c>
      <c r="AL28" s="50" t="str">
        <f t="shared" si="3"/>
        <v>Pass</v>
      </c>
    </row>
    <row r="29" spans="1:38">
      <c r="A29" s="37">
        <v>12198292</v>
      </c>
      <c r="B29" s="38" t="s">
        <v>109</v>
      </c>
      <c r="C29" s="39" t="s">
        <v>46</v>
      </c>
      <c r="D29" s="39" t="s">
        <v>84</v>
      </c>
      <c r="E29" s="108"/>
      <c r="F29" s="40">
        <v>61</v>
      </c>
      <c r="G29" s="40" t="s">
        <v>8</v>
      </c>
      <c r="H29" s="110">
        <v>81</v>
      </c>
      <c r="I29" s="110" t="s">
        <v>10</v>
      </c>
      <c r="J29" s="40">
        <v>27</v>
      </c>
      <c r="K29" s="40" t="s">
        <v>14</v>
      </c>
      <c r="L29" s="40"/>
      <c r="M29" s="40"/>
      <c r="N29" s="40">
        <v>59</v>
      </c>
      <c r="O29" s="40" t="s">
        <v>11</v>
      </c>
      <c r="P29" s="40">
        <v>62</v>
      </c>
      <c r="Q29" s="40" t="s">
        <v>8</v>
      </c>
      <c r="R29" s="40">
        <v>79</v>
      </c>
      <c r="S29" s="40" t="s">
        <v>8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>
        <f>SUM(F29+H29)+SUM(LARGE(J29:S29,{1,2,3}))</f>
        <v>342</v>
      </c>
      <c r="AI29" s="40">
        <f t="shared" si="0"/>
        <v>68.400000000000006</v>
      </c>
      <c r="AJ29" s="50">
        <f t="shared" si="1"/>
        <v>26</v>
      </c>
      <c r="AK29" s="50">
        <f t="shared" si="2"/>
        <v>1</v>
      </c>
      <c r="AL29" s="50" t="str">
        <f t="shared" si="3"/>
        <v>Pass</v>
      </c>
    </row>
    <row r="30" spans="1:38">
      <c r="A30" s="37">
        <v>12198293</v>
      </c>
      <c r="B30" s="38" t="s">
        <v>110</v>
      </c>
      <c r="C30" s="39" t="s">
        <v>46</v>
      </c>
      <c r="D30" s="39" t="s">
        <v>84</v>
      </c>
      <c r="E30" s="108"/>
      <c r="F30" s="40">
        <v>80</v>
      </c>
      <c r="G30" s="40" t="s">
        <v>10</v>
      </c>
      <c r="H30" s="110">
        <v>92</v>
      </c>
      <c r="I30" s="110" t="s">
        <v>13</v>
      </c>
      <c r="J30" s="40">
        <v>59</v>
      </c>
      <c r="K30" s="40" t="s">
        <v>11</v>
      </c>
      <c r="L30" s="40"/>
      <c r="M30" s="40"/>
      <c r="N30" s="40">
        <v>72</v>
      </c>
      <c r="O30" s="40" t="s">
        <v>10</v>
      </c>
      <c r="P30" s="40">
        <v>72</v>
      </c>
      <c r="Q30" s="40" t="s">
        <v>12</v>
      </c>
      <c r="R30" s="40">
        <v>89</v>
      </c>
      <c r="S30" s="40" t="s">
        <v>12</v>
      </c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>
        <f>SUM(F30+H30)+SUM(LARGE(J30:S30,{1,2,3}))</f>
        <v>405</v>
      </c>
      <c r="AI30" s="40">
        <f t="shared" si="0"/>
        <v>81</v>
      </c>
      <c r="AJ30" s="50">
        <f t="shared" si="1"/>
        <v>8</v>
      </c>
      <c r="AK30" s="50">
        <f t="shared" si="2"/>
        <v>0</v>
      </c>
      <c r="AL30" s="50" t="str">
        <f t="shared" si="3"/>
        <v>Pass</v>
      </c>
    </row>
    <row r="31" spans="1:38">
      <c r="A31" s="37">
        <v>12198294</v>
      </c>
      <c r="B31" s="38" t="s">
        <v>111</v>
      </c>
      <c r="C31" s="39" t="s">
        <v>46</v>
      </c>
      <c r="D31" s="39" t="s">
        <v>84</v>
      </c>
      <c r="E31" s="108"/>
      <c r="F31" s="40">
        <v>83</v>
      </c>
      <c r="G31" s="40" t="s">
        <v>10</v>
      </c>
      <c r="H31" s="110">
        <v>89</v>
      </c>
      <c r="I31" s="110" t="s">
        <v>13</v>
      </c>
      <c r="J31" s="40">
        <v>51</v>
      </c>
      <c r="K31" s="40" t="s">
        <v>8</v>
      </c>
      <c r="L31" s="40"/>
      <c r="M31" s="40"/>
      <c r="N31" s="40">
        <v>58</v>
      </c>
      <c r="O31" s="40" t="s">
        <v>11</v>
      </c>
      <c r="P31" s="40">
        <v>75</v>
      </c>
      <c r="Q31" s="40" t="s">
        <v>12</v>
      </c>
      <c r="R31" s="40">
        <v>88</v>
      </c>
      <c r="S31" s="40" t="s">
        <v>12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>
        <f>SUM(F31+H31)+SUM(LARGE(J31:S31,{1,2,3}))</f>
        <v>393</v>
      </c>
      <c r="AI31" s="40">
        <f t="shared" si="0"/>
        <v>78.599999999999994</v>
      </c>
      <c r="AJ31" s="50">
        <f t="shared" si="1"/>
        <v>11</v>
      </c>
      <c r="AK31" s="50">
        <f t="shared" si="2"/>
        <v>0</v>
      </c>
      <c r="AL31" s="50" t="str">
        <f t="shared" si="3"/>
        <v>Pass</v>
      </c>
    </row>
    <row r="32" spans="1:38">
      <c r="A32" s="37">
        <v>12198295</v>
      </c>
      <c r="B32" s="38" t="s">
        <v>112</v>
      </c>
      <c r="C32" s="39" t="s">
        <v>46</v>
      </c>
      <c r="D32" s="39" t="s">
        <v>84</v>
      </c>
      <c r="E32" s="108"/>
      <c r="F32" s="40">
        <v>63</v>
      </c>
      <c r="G32" s="40" t="s">
        <v>8</v>
      </c>
      <c r="H32" s="110">
        <v>85</v>
      </c>
      <c r="I32" s="110" t="s">
        <v>9</v>
      </c>
      <c r="J32" s="40">
        <v>33</v>
      </c>
      <c r="K32" s="40" t="s">
        <v>7</v>
      </c>
      <c r="L32" s="40"/>
      <c r="M32" s="40"/>
      <c r="N32" s="40">
        <v>50</v>
      </c>
      <c r="O32" s="40" t="s">
        <v>8</v>
      </c>
      <c r="P32" s="40">
        <v>64</v>
      </c>
      <c r="Q32" s="40" t="s">
        <v>11</v>
      </c>
      <c r="R32" s="40">
        <v>71</v>
      </c>
      <c r="S32" s="40" t="s">
        <v>6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>
        <f>SUM(F32+H32)+SUM(LARGE(J32:S32,{1,2,3}))</f>
        <v>333</v>
      </c>
      <c r="AI32" s="40">
        <f t="shared" si="0"/>
        <v>66.599999999999994</v>
      </c>
      <c r="AJ32" s="50">
        <f t="shared" si="1"/>
        <v>28</v>
      </c>
      <c r="AK32" s="50">
        <f t="shared" si="2"/>
        <v>0</v>
      </c>
      <c r="AL32" s="50" t="str">
        <f t="shared" si="3"/>
        <v>Pass</v>
      </c>
    </row>
    <row r="33" spans="1:38">
      <c r="A33" s="37">
        <v>12198296</v>
      </c>
      <c r="B33" s="38" t="s">
        <v>113</v>
      </c>
      <c r="C33" s="39" t="s">
        <v>46</v>
      </c>
      <c r="D33" s="39" t="s">
        <v>84</v>
      </c>
      <c r="E33" s="108"/>
      <c r="F33" s="40">
        <v>81</v>
      </c>
      <c r="G33" s="40" t="s">
        <v>10</v>
      </c>
      <c r="H33" s="110">
        <v>86</v>
      </c>
      <c r="I33" s="110" t="s">
        <v>9</v>
      </c>
      <c r="J33" s="40">
        <v>60</v>
      </c>
      <c r="K33" s="40" t="s">
        <v>12</v>
      </c>
      <c r="L33" s="40"/>
      <c r="M33" s="40"/>
      <c r="N33" s="40">
        <v>69</v>
      </c>
      <c r="O33" s="40" t="s">
        <v>10</v>
      </c>
      <c r="P33" s="40">
        <v>67</v>
      </c>
      <c r="Q33" s="40" t="s">
        <v>11</v>
      </c>
      <c r="R33" s="40">
        <v>79</v>
      </c>
      <c r="S33" s="40" t="s">
        <v>8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>
        <f>SUM(F33+H33)+SUM(LARGE(J33:S33,{1,2,3}))</f>
        <v>382</v>
      </c>
      <c r="AI33" s="40">
        <f t="shared" ref="AI33:AI42" si="4">AH33/5</f>
        <v>76.400000000000006</v>
      </c>
      <c r="AJ33" s="50">
        <f t="shared" si="1"/>
        <v>16</v>
      </c>
      <c r="AK33" s="50">
        <f t="shared" ref="AK33:AK42" si="5">COUNTIF(F33:AG33,"E")</f>
        <v>0</v>
      </c>
      <c r="AL33" s="50" t="str">
        <f t="shared" ref="AL33:AL42" si="6">IF(AK33=3,"Essential Repeat",IF(AK33=2,"Comp","Pass"))</f>
        <v>Pass</v>
      </c>
    </row>
    <row r="34" spans="1:38">
      <c r="A34" s="37">
        <v>12198297</v>
      </c>
      <c r="B34" s="38" t="s">
        <v>114</v>
      </c>
      <c r="C34" s="39" t="s">
        <v>50</v>
      </c>
      <c r="D34" s="39" t="s">
        <v>84</v>
      </c>
      <c r="E34" s="108"/>
      <c r="F34" s="40">
        <v>61</v>
      </c>
      <c r="G34" s="40" t="s">
        <v>8</v>
      </c>
      <c r="H34" s="110">
        <v>81</v>
      </c>
      <c r="I34" s="110" t="s">
        <v>10</v>
      </c>
      <c r="J34" s="40"/>
      <c r="K34" s="40"/>
      <c r="L34" s="40">
        <v>46</v>
      </c>
      <c r="M34" s="40" t="s">
        <v>11</v>
      </c>
      <c r="N34" s="40">
        <v>54</v>
      </c>
      <c r="O34" s="40" t="s">
        <v>11</v>
      </c>
      <c r="P34" s="40">
        <v>68</v>
      </c>
      <c r="Q34" s="40" t="s">
        <v>11</v>
      </c>
      <c r="R34" s="40">
        <v>85</v>
      </c>
      <c r="S34" s="40" t="s">
        <v>11</v>
      </c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>
        <f>SUM(F34+H34)+SUM(LARGE(J34:S34,{1,2,3}))</f>
        <v>349</v>
      </c>
      <c r="AI34" s="40">
        <f t="shared" si="4"/>
        <v>69.8</v>
      </c>
      <c r="AJ34" s="50">
        <f t="shared" si="1"/>
        <v>23</v>
      </c>
      <c r="AK34" s="50">
        <f t="shared" si="5"/>
        <v>0</v>
      </c>
      <c r="AL34" s="50" t="str">
        <f t="shared" si="6"/>
        <v>Pass</v>
      </c>
    </row>
    <row r="35" spans="1:38">
      <c r="A35" s="37">
        <v>12198298</v>
      </c>
      <c r="B35" s="38" t="s">
        <v>115</v>
      </c>
      <c r="C35" s="39" t="s">
        <v>46</v>
      </c>
      <c r="D35" s="39" t="s">
        <v>84</v>
      </c>
      <c r="E35" s="108"/>
      <c r="F35" s="40">
        <v>80</v>
      </c>
      <c r="G35" s="40" t="s">
        <v>10</v>
      </c>
      <c r="H35" s="110">
        <v>88</v>
      </c>
      <c r="I35" s="110" t="s">
        <v>9</v>
      </c>
      <c r="J35" s="40"/>
      <c r="K35" s="40"/>
      <c r="L35" s="40">
        <v>60</v>
      </c>
      <c r="M35" s="40" t="s">
        <v>9</v>
      </c>
      <c r="N35" s="40">
        <v>68</v>
      </c>
      <c r="O35" s="40" t="s">
        <v>12</v>
      </c>
      <c r="P35" s="40">
        <v>78</v>
      </c>
      <c r="Q35" s="40" t="s">
        <v>12</v>
      </c>
      <c r="R35" s="40">
        <v>87</v>
      </c>
      <c r="S35" s="40" t="s">
        <v>11</v>
      </c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>
        <f>SUM(F35+H35)+SUM(LARGE(J35:S35,{1,2,3}))</f>
        <v>401</v>
      </c>
      <c r="AI35" s="40">
        <f t="shared" si="4"/>
        <v>80.2</v>
      </c>
      <c r="AJ35" s="50">
        <f t="shared" si="1"/>
        <v>9</v>
      </c>
      <c r="AK35" s="50">
        <f t="shared" si="5"/>
        <v>0</v>
      </c>
      <c r="AL35" s="50" t="str">
        <f t="shared" si="6"/>
        <v>Pass</v>
      </c>
    </row>
    <row r="36" spans="1:38">
      <c r="A36" s="37">
        <v>12198299</v>
      </c>
      <c r="B36" s="38" t="s">
        <v>116</v>
      </c>
      <c r="C36" s="39" t="s">
        <v>50</v>
      </c>
      <c r="D36" s="39" t="s">
        <v>84</v>
      </c>
      <c r="E36" s="108"/>
      <c r="F36" s="40">
        <v>64</v>
      </c>
      <c r="G36" s="40" t="s">
        <v>8</v>
      </c>
      <c r="H36" s="110">
        <v>80</v>
      </c>
      <c r="I36" s="110" t="s">
        <v>10</v>
      </c>
      <c r="J36" s="40"/>
      <c r="K36" s="40"/>
      <c r="L36" s="40">
        <v>35</v>
      </c>
      <c r="M36" s="40" t="s">
        <v>7</v>
      </c>
      <c r="N36" s="40">
        <v>48</v>
      </c>
      <c r="O36" s="40" t="s">
        <v>8</v>
      </c>
      <c r="P36" s="40">
        <v>47</v>
      </c>
      <c r="Q36" s="40" t="s">
        <v>7</v>
      </c>
      <c r="R36" s="40">
        <v>64</v>
      </c>
      <c r="S36" s="40" t="s">
        <v>7</v>
      </c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>
        <f>SUM(F36+H36)+SUM(LARGE(J36:S36,{1,2,3}))</f>
        <v>303</v>
      </c>
      <c r="AI36" s="40">
        <f t="shared" si="4"/>
        <v>60.6</v>
      </c>
      <c r="AJ36" s="50">
        <f t="shared" si="1"/>
        <v>32</v>
      </c>
      <c r="AK36" s="50">
        <f t="shared" si="5"/>
        <v>0</v>
      </c>
      <c r="AL36" s="50" t="str">
        <f t="shared" si="6"/>
        <v>Pass</v>
      </c>
    </row>
    <row r="37" spans="1:38">
      <c r="A37" s="37">
        <v>12198300</v>
      </c>
      <c r="B37" s="38" t="s">
        <v>117</v>
      </c>
      <c r="C37" s="39" t="s">
        <v>50</v>
      </c>
      <c r="D37" s="39" t="s">
        <v>84</v>
      </c>
      <c r="E37" s="108"/>
      <c r="F37" s="40">
        <v>93</v>
      </c>
      <c r="G37" s="40" t="s">
        <v>13</v>
      </c>
      <c r="H37" s="110">
        <v>93</v>
      </c>
      <c r="I37" s="110" t="s">
        <v>13</v>
      </c>
      <c r="J37" s="40">
        <v>81</v>
      </c>
      <c r="K37" s="40" t="s">
        <v>9</v>
      </c>
      <c r="L37" s="40"/>
      <c r="M37" s="40"/>
      <c r="N37" s="40">
        <v>81</v>
      </c>
      <c r="O37" s="40" t="s">
        <v>9</v>
      </c>
      <c r="P37" s="40">
        <v>88</v>
      </c>
      <c r="Q37" s="40" t="s">
        <v>9</v>
      </c>
      <c r="R37" s="40">
        <v>91</v>
      </c>
      <c r="S37" s="40" t="s">
        <v>12</v>
      </c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>
        <f>SUM(F37+H37)+SUM(LARGE(J37:S37,{1,2,3}))</f>
        <v>446</v>
      </c>
      <c r="AI37" s="40">
        <f t="shared" si="4"/>
        <v>89.2</v>
      </c>
      <c r="AJ37" s="50">
        <f t="shared" si="1"/>
        <v>3</v>
      </c>
      <c r="AK37" s="50">
        <f t="shared" si="5"/>
        <v>0</v>
      </c>
      <c r="AL37" s="50" t="str">
        <f t="shared" si="6"/>
        <v>Pass</v>
      </c>
    </row>
    <row r="38" spans="1:38">
      <c r="A38" s="37">
        <v>12198301</v>
      </c>
      <c r="B38" s="38" t="s">
        <v>118</v>
      </c>
      <c r="C38" s="39" t="s">
        <v>50</v>
      </c>
      <c r="D38" s="39" t="s">
        <v>84</v>
      </c>
      <c r="E38" s="108"/>
      <c r="F38" s="40">
        <v>79</v>
      </c>
      <c r="G38" s="40" t="s">
        <v>10</v>
      </c>
      <c r="H38" s="110">
        <v>89</v>
      </c>
      <c r="I38" s="110" t="s">
        <v>13</v>
      </c>
      <c r="J38" s="40"/>
      <c r="K38" s="40"/>
      <c r="L38" s="40">
        <v>48</v>
      </c>
      <c r="M38" s="40" t="s">
        <v>12</v>
      </c>
      <c r="N38" s="40">
        <v>59</v>
      </c>
      <c r="O38" s="40" t="s">
        <v>11</v>
      </c>
      <c r="P38" s="40">
        <v>75</v>
      </c>
      <c r="Q38" s="40" t="s">
        <v>12</v>
      </c>
      <c r="R38" s="40">
        <v>76</v>
      </c>
      <c r="S38" s="40" t="s">
        <v>6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>
        <f>SUM(F38+H38)+SUM(LARGE(J38:S38,{1,2,3}))</f>
        <v>378</v>
      </c>
      <c r="AI38" s="40">
        <f t="shared" si="4"/>
        <v>75.599999999999994</v>
      </c>
      <c r="AJ38" s="50">
        <f t="shared" si="1"/>
        <v>18</v>
      </c>
      <c r="AK38" s="50">
        <f t="shared" si="5"/>
        <v>0</v>
      </c>
      <c r="AL38" s="50" t="str">
        <f t="shared" si="6"/>
        <v>Pass</v>
      </c>
    </row>
    <row r="39" spans="1:38">
      <c r="A39" s="37">
        <v>12198302</v>
      </c>
      <c r="B39" s="38" t="s">
        <v>119</v>
      </c>
      <c r="C39" s="39" t="s">
        <v>46</v>
      </c>
      <c r="D39" s="39" t="s">
        <v>84</v>
      </c>
      <c r="E39" s="108"/>
      <c r="F39" s="40">
        <v>71</v>
      </c>
      <c r="G39" s="40" t="s">
        <v>11</v>
      </c>
      <c r="H39" s="110">
        <v>89</v>
      </c>
      <c r="I39" s="110" t="s">
        <v>13</v>
      </c>
      <c r="J39" s="40">
        <v>78</v>
      </c>
      <c r="K39" s="40" t="s">
        <v>10</v>
      </c>
      <c r="L39" s="40"/>
      <c r="M39" s="40"/>
      <c r="N39" s="40">
        <v>87</v>
      </c>
      <c r="O39" s="40" t="s">
        <v>9</v>
      </c>
      <c r="P39" s="40">
        <v>75</v>
      </c>
      <c r="Q39" s="40" t="s">
        <v>12</v>
      </c>
      <c r="R39" s="40">
        <v>85</v>
      </c>
      <c r="S39" s="40" t="s">
        <v>11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>
        <f>SUM(F39+H39)+SUM(LARGE(J39:S39,{1,2,3}))</f>
        <v>410</v>
      </c>
      <c r="AI39" s="40">
        <f t="shared" si="4"/>
        <v>82</v>
      </c>
      <c r="AJ39" s="50">
        <f t="shared" si="1"/>
        <v>7</v>
      </c>
      <c r="AK39" s="50">
        <f t="shared" si="5"/>
        <v>0</v>
      </c>
      <c r="AL39" s="50" t="str">
        <f t="shared" si="6"/>
        <v>Pass</v>
      </c>
    </row>
    <row r="40" spans="1:38">
      <c r="A40" s="37">
        <v>12198303</v>
      </c>
      <c r="B40" s="38" t="s">
        <v>120</v>
      </c>
      <c r="C40" s="39" t="s">
        <v>50</v>
      </c>
      <c r="D40" s="39" t="s">
        <v>84</v>
      </c>
      <c r="E40" s="108"/>
      <c r="F40" s="40">
        <v>74</v>
      </c>
      <c r="G40" s="40" t="s">
        <v>12</v>
      </c>
      <c r="H40" s="110">
        <v>90</v>
      </c>
      <c r="I40" s="110" t="s">
        <v>13</v>
      </c>
      <c r="J40" s="40"/>
      <c r="K40" s="40"/>
      <c r="L40" s="40">
        <v>66</v>
      </c>
      <c r="M40" s="40" t="s">
        <v>9</v>
      </c>
      <c r="N40" s="40">
        <v>77</v>
      </c>
      <c r="O40" s="40" t="s">
        <v>10</v>
      </c>
      <c r="P40" s="40">
        <v>77</v>
      </c>
      <c r="Q40" s="40" t="s">
        <v>12</v>
      </c>
      <c r="R40" s="40">
        <v>83</v>
      </c>
      <c r="S40" s="40" t="s">
        <v>11</v>
      </c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>
        <f>SUM(F40+H40)+SUM(LARGE(J40:S40,{1,2,3}))</f>
        <v>401</v>
      </c>
      <c r="AI40" s="40">
        <f t="shared" si="4"/>
        <v>80.2</v>
      </c>
      <c r="AJ40" s="50">
        <f t="shared" si="1"/>
        <v>9</v>
      </c>
      <c r="AK40" s="50">
        <f t="shared" si="5"/>
        <v>0</v>
      </c>
      <c r="AL40" s="50" t="str">
        <f t="shared" si="6"/>
        <v>Pass</v>
      </c>
    </row>
    <row r="41" spans="1:38">
      <c r="A41" s="37">
        <v>12198304</v>
      </c>
      <c r="B41" s="38" t="s">
        <v>121</v>
      </c>
      <c r="C41" s="39" t="s">
        <v>46</v>
      </c>
      <c r="D41" s="39" t="s">
        <v>84</v>
      </c>
      <c r="E41" s="108"/>
      <c r="F41" s="40">
        <v>64</v>
      </c>
      <c r="G41" s="40" t="s">
        <v>8</v>
      </c>
      <c r="H41" s="110">
        <v>93</v>
      </c>
      <c r="I41" s="110" t="s">
        <v>13</v>
      </c>
      <c r="J41" s="40">
        <v>44</v>
      </c>
      <c r="K41" s="40" t="s">
        <v>6</v>
      </c>
      <c r="L41" s="40"/>
      <c r="M41" s="40"/>
      <c r="N41" s="40">
        <v>52</v>
      </c>
      <c r="O41" s="40" t="s">
        <v>11</v>
      </c>
      <c r="P41" s="40">
        <v>65</v>
      </c>
      <c r="Q41" s="40" t="s">
        <v>11</v>
      </c>
      <c r="R41" s="40">
        <v>87</v>
      </c>
      <c r="S41" s="40" t="s">
        <v>11</v>
      </c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>
        <f>SUM(F41+H41)+SUM(LARGE(J41:S41,{1,2,3}))</f>
        <v>361</v>
      </c>
      <c r="AI41" s="40">
        <f t="shared" si="4"/>
        <v>72.2</v>
      </c>
      <c r="AJ41" s="50">
        <f t="shared" si="1"/>
        <v>21</v>
      </c>
      <c r="AK41" s="50">
        <f t="shared" si="5"/>
        <v>0</v>
      </c>
      <c r="AL41" s="50" t="str">
        <f t="shared" si="6"/>
        <v>Pass</v>
      </c>
    </row>
    <row r="42" spans="1:38">
      <c r="A42" s="37">
        <v>12198346</v>
      </c>
      <c r="B42" s="38" t="s">
        <v>164</v>
      </c>
      <c r="C42" s="39" t="s">
        <v>46</v>
      </c>
      <c r="D42" s="39" t="s">
        <v>84</v>
      </c>
      <c r="E42" s="108"/>
      <c r="F42" s="40">
        <v>78</v>
      </c>
      <c r="G42" s="40" t="s">
        <v>10</v>
      </c>
      <c r="H42" s="110">
        <v>88</v>
      </c>
      <c r="I42" s="110" t="s">
        <v>9</v>
      </c>
      <c r="J42" s="40">
        <v>86</v>
      </c>
      <c r="K42" s="40" t="s">
        <v>9</v>
      </c>
      <c r="L42" s="40"/>
      <c r="M42" s="40"/>
      <c r="N42" s="40">
        <v>75</v>
      </c>
      <c r="O42" s="40" t="s">
        <v>10</v>
      </c>
      <c r="P42" s="40">
        <v>90</v>
      </c>
      <c r="Q42" s="40" t="s">
        <v>9</v>
      </c>
      <c r="R42" s="40">
        <v>90</v>
      </c>
      <c r="S42" s="40" t="s">
        <v>12</v>
      </c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>
        <f>SUM(F42+H42)+SUM(LARGE(J42:S42,{1,2,3}))</f>
        <v>432</v>
      </c>
      <c r="AI42" s="40">
        <f t="shared" si="4"/>
        <v>86.4</v>
      </c>
      <c r="AJ42" s="50">
        <f t="shared" si="1"/>
        <v>4</v>
      </c>
      <c r="AK42" s="50">
        <f t="shared" si="5"/>
        <v>0</v>
      </c>
      <c r="AL42" s="50" t="str">
        <f t="shared" si="6"/>
        <v>Pass</v>
      </c>
    </row>
    <row r="43" spans="1:38" s="59" customFormat="1" hidden="1">
      <c r="A43" s="52"/>
      <c r="B43" s="53"/>
      <c r="C43" s="54"/>
      <c r="D43" s="54"/>
      <c r="E43" s="55"/>
      <c r="F43" s="111"/>
      <c r="G43" s="112"/>
      <c r="H43" s="18"/>
      <c r="I43" s="18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3"/>
      <c r="AK43" s="113"/>
      <c r="AL43" s="115"/>
    </row>
    <row r="44" spans="1:38" s="59" customFormat="1" hidden="1">
      <c r="A44" s="52"/>
      <c r="B44" s="53"/>
      <c r="C44" s="54"/>
      <c r="D44" s="54"/>
      <c r="E44" s="55"/>
      <c r="F44" s="56"/>
      <c r="G44" s="57"/>
      <c r="H44" s="18"/>
      <c r="I44" s="18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8"/>
      <c r="AK44" s="58"/>
      <c r="AL44" s="49"/>
    </row>
    <row r="45" spans="1:38" s="59" customFormat="1" hidden="1">
      <c r="A45" s="52"/>
      <c r="B45" s="53"/>
      <c r="C45" s="54"/>
      <c r="D45" s="54"/>
      <c r="E45" s="55"/>
      <c r="F45" s="56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8"/>
      <c r="AK45" s="58"/>
      <c r="AL45" s="49"/>
    </row>
    <row r="46" spans="1:38" s="59" customFormat="1" hidden="1">
      <c r="A46" s="52"/>
      <c r="B46" s="53"/>
      <c r="C46" s="54"/>
      <c r="D46" s="54"/>
      <c r="E46" s="55"/>
      <c r="F46" s="56"/>
      <c r="G46" s="57"/>
      <c r="H46" s="18"/>
      <c r="I46" s="18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8"/>
      <c r="AK46" s="58"/>
      <c r="AL46" s="49"/>
    </row>
    <row r="47" spans="1:38" s="59" customFormat="1" hidden="1">
      <c r="A47" s="52"/>
      <c r="B47" s="53"/>
      <c r="C47" s="54"/>
      <c r="D47" s="54"/>
      <c r="E47" s="55"/>
      <c r="F47" s="56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8"/>
      <c r="AK47" s="58"/>
      <c r="AL47" s="49"/>
    </row>
    <row r="48" spans="1:38" s="59" customFormat="1" hidden="1">
      <c r="A48" s="52"/>
      <c r="B48" s="53"/>
      <c r="C48" s="54"/>
      <c r="D48" s="54"/>
      <c r="E48" s="55"/>
      <c r="F48" s="56"/>
      <c r="G48" s="57"/>
      <c r="H48" s="18"/>
      <c r="I48" s="18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8"/>
      <c r="AK48" s="58"/>
      <c r="AL48" s="49"/>
    </row>
    <row r="49" spans="1:38" s="59" customFormat="1" hidden="1">
      <c r="A49" s="52"/>
      <c r="B49" s="53"/>
      <c r="C49" s="54"/>
      <c r="D49" s="54"/>
      <c r="E49" s="55"/>
      <c r="F49" s="56"/>
      <c r="G49" s="57"/>
      <c r="H49" s="18"/>
      <c r="I49" s="18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8"/>
      <c r="AK49" s="58"/>
      <c r="AL49" s="49"/>
    </row>
    <row r="50" spans="1:38" s="59" customFormat="1" hidden="1">
      <c r="A50" s="52"/>
      <c r="B50" s="53"/>
      <c r="C50" s="54"/>
      <c r="D50" s="54"/>
      <c r="E50" s="55"/>
      <c r="F50" s="56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8"/>
      <c r="AK50" s="58"/>
      <c r="AL50" s="49"/>
    </row>
    <row r="51" spans="1:38" s="59" customFormat="1" hidden="1">
      <c r="A51" s="52"/>
      <c r="B51" s="53"/>
      <c r="C51" s="54"/>
      <c r="D51" s="54"/>
      <c r="E51" s="55"/>
      <c r="F51" s="56"/>
      <c r="G51" s="57"/>
      <c r="H51" s="18"/>
      <c r="I51" s="18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8"/>
      <c r="AK51" s="58"/>
      <c r="AL51" s="49"/>
    </row>
    <row r="52" spans="1:38" s="59" customFormat="1" hidden="1">
      <c r="A52" s="52"/>
      <c r="B52" s="53"/>
      <c r="C52" s="54"/>
      <c r="D52" s="54"/>
      <c r="E52" s="55"/>
      <c r="F52" s="56"/>
      <c r="G52" s="57"/>
      <c r="H52" s="18"/>
      <c r="I52" s="18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8"/>
      <c r="AK52" s="58"/>
      <c r="AL52" s="49"/>
    </row>
    <row r="53" spans="1:38" s="59" customFormat="1" hidden="1">
      <c r="A53" s="52"/>
      <c r="B53" s="53"/>
      <c r="C53" s="54"/>
      <c r="D53" s="54"/>
      <c r="E53" s="55"/>
      <c r="F53" s="56"/>
      <c r="G53" s="57"/>
      <c r="H53" s="18"/>
      <c r="I53" s="18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8"/>
      <c r="AK53" s="58"/>
      <c r="AL53" s="49"/>
    </row>
    <row r="54" spans="1:38" s="59" customFormat="1" hidden="1">
      <c r="A54" s="52"/>
      <c r="B54" s="53"/>
      <c r="C54" s="54"/>
      <c r="D54" s="54"/>
      <c r="E54" s="55"/>
      <c r="F54" s="56"/>
      <c r="G54" s="57"/>
      <c r="H54" s="18"/>
      <c r="I54" s="18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8"/>
      <c r="AK54" s="58"/>
      <c r="AL54" s="49"/>
    </row>
    <row r="55" spans="1:38" s="59" customFormat="1" hidden="1">
      <c r="A55" s="52"/>
      <c r="B55" s="53"/>
      <c r="C55" s="54"/>
      <c r="D55" s="54"/>
      <c r="E55" s="55"/>
      <c r="F55" s="56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8"/>
      <c r="AK55" s="58"/>
      <c r="AL55" s="49"/>
    </row>
    <row r="56" spans="1:38" s="59" customFormat="1" hidden="1">
      <c r="A56" s="52"/>
      <c r="B56" s="53"/>
      <c r="C56" s="54"/>
      <c r="D56" s="54"/>
      <c r="E56" s="55"/>
      <c r="F56" s="56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8"/>
      <c r="AK56" s="58"/>
      <c r="AL56" s="49"/>
    </row>
    <row r="57" spans="1:38" s="59" customFormat="1" hidden="1">
      <c r="A57" s="52"/>
      <c r="B57" s="53"/>
      <c r="C57" s="54"/>
      <c r="D57" s="54"/>
      <c r="E57" s="55"/>
      <c r="F57" s="56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8"/>
      <c r="AL57" s="49"/>
    </row>
    <row r="58" spans="1:38" s="59" customFormat="1" hidden="1">
      <c r="A58" s="52"/>
      <c r="B58" s="53"/>
      <c r="C58" s="54"/>
      <c r="D58" s="54"/>
      <c r="E58" s="55"/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8"/>
      <c r="AK58" s="58"/>
      <c r="AL58" s="49"/>
    </row>
    <row r="59" spans="1:38" s="59" customFormat="1" hidden="1">
      <c r="A59" s="52"/>
      <c r="B59" s="53"/>
      <c r="C59" s="54"/>
      <c r="D59" s="54"/>
      <c r="E59" s="55"/>
      <c r="F59" s="56"/>
      <c r="G59" s="57"/>
      <c r="H59" s="18"/>
      <c r="I59" s="18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8"/>
      <c r="AK59" s="58"/>
      <c r="AL59" s="49"/>
    </row>
    <row r="60" spans="1:38" s="59" customFormat="1" hidden="1">
      <c r="A60" s="52"/>
      <c r="B60" s="53"/>
      <c r="C60" s="54"/>
      <c r="D60" s="54"/>
      <c r="E60" s="55"/>
      <c r="F60" s="56"/>
      <c r="G60" s="57"/>
      <c r="H60" s="18"/>
      <c r="I60" s="18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8"/>
      <c r="AK60" s="58"/>
      <c r="AL60" s="49"/>
    </row>
    <row r="61" spans="1:38" s="59" customFormat="1" hidden="1">
      <c r="A61" s="52"/>
      <c r="B61" s="53"/>
      <c r="C61" s="54"/>
      <c r="D61" s="54"/>
      <c r="E61" s="55"/>
      <c r="F61" s="5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8"/>
      <c r="AK61" s="58"/>
      <c r="AL61" s="49"/>
    </row>
    <row r="62" spans="1:38" s="59" customFormat="1" hidden="1">
      <c r="A62" s="52"/>
      <c r="B62" s="53"/>
      <c r="C62" s="54"/>
      <c r="D62" s="54"/>
      <c r="E62" s="55"/>
      <c r="F62" s="56"/>
      <c r="G62" s="57"/>
      <c r="H62" s="18"/>
      <c r="I62" s="18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8"/>
      <c r="AK62" s="58"/>
      <c r="AL62" s="49"/>
    </row>
    <row r="63" spans="1:38" s="59" customFormat="1" hidden="1">
      <c r="A63" s="52"/>
      <c r="B63" s="53"/>
      <c r="C63" s="54"/>
      <c r="D63" s="54"/>
      <c r="E63" s="55"/>
      <c r="F63" s="5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8"/>
      <c r="AK63" s="58"/>
      <c r="AL63" s="49"/>
    </row>
    <row r="64" spans="1:38" s="59" customFormat="1" hidden="1">
      <c r="A64" s="52"/>
      <c r="B64" s="53"/>
      <c r="C64" s="54"/>
      <c r="D64" s="54"/>
      <c r="E64" s="55"/>
      <c r="F64" s="56"/>
      <c r="G64" s="57"/>
      <c r="H64" s="18"/>
      <c r="I64" s="18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8"/>
      <c r="AK64" s="58"/>
      <c r="AL64" s="49"/>
    </row>
    <row r="65" spans="1:38" s="59" customFormat="1" hidden="1">
      <c r="A65" s="52"/>
      <c r="B65" s="53"/>
      <c r="C65" s="54"/>
      <c r="D65" s="54"/>
      <c r="E65" s="55"/>
      <c r="F65" s="56"/>
      <c r="G65" s="57"/>
      <c r="H65" s="18"/>
      <c r="I65" s="18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  <c r="AK65" s="58"/>
      <c r="AL65" s="49"/>
    </row>
    <row r="66" spans="1:38" s="59" customFormat="1" hidden="1">
      <c r="A66" s="52"/>
      <c r="B66" s="53"/>
      <c r="C66" s="54"/>
      <c r="D66" s="54"/>
      <c r="E66" s="55"/>
      <c r="F66" s="56"/>
      <c r="G66" s="57"/>
      <c r="H66" s="18"/>
      <c r="I66" s="18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8"/>
      <c r="AK66" s="58"/>
      <c r="AL66" s="49"/>
    </row>
    <row r="67" spans="1:38" s="59" customFormat="1" hidden="1">
      <c r="A67" s="52"/>
      <c r="B67" s="53"/>
      <c r="C67" s="54"/>
      <c r="D67" s="54"/>
      <c r="E67" s="55"/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8"/>
      <c r="AK67" s="58"/>
      <c r="AL67" s="49"/>
    </row>
    <row r="68" spans="1:38" s="59" customFormat="1" hidden="1">
      <c r="A68" s="52"/>
      <c r="B68" s="53"/>
      <c r="C68" s="54"/>
      <c r="D68" s="54"/>
      <c r="E68" s="55"/>
      <c r="F68" s="56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8"/>
      <c r="AL68" s="49"/>
    </row>
    <row r="69" spans="1:38" s="59" customFormat="1" hidden="1">
      <c r="A69" s="52"/>
      <c r="B69" s="53"/>
      <c r="C69" s="54"/>
      <c r="D69" s="54"/>
      <c r="E69" s="55"/>
      <c r="F69" s="56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8"/>
      <c r="AK69" s="58"/>
      <c r="AL69" s="49"/>
    </row>
    <row r="70" spans="1:38" s="59" customFormat="1" hidden="1">
      <c r="A70" s="52"/>
      <c r="B70" s="53"/>
      <c r="C70" s="54"/>
      <c r="D70" s="54"/>
      <c r="E70" s="55"/>
      <c r="F70" s="56"/>
      <c r="G70" s="57"/>
      <c r="H70" s="18"/>
      <c r="I70" s="18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8"/>
      <c r="AK70" s="58"/>
      <c r="AL70" s="49"/>
    </row>
    <row r="71" spans="1:38" s="59" customFormat="1" hidden="1">
      <c r="A71" s="60"/>
      <c r="B71" s="61"/>
      <c r="C71" s="62"/>
      <c r="D71" s="62"/>
      <c r="E71" s="63"/>
      <c r="F71" s="64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57"/>
      <c r="AI71" s="65"/>
      <c r="AJ71" s="58"/>
      <c r="AK71" s="58"/>
      <c r="AL71" s="49"/>
    </row>
    <row r="72" spans="1:38" s="59" customFormat="1" hidden="1">
      <c r="A72" s="66"/>
      <c r="B72" s="66"/>
      <c r="C72" s="67"/>
      <c r="D72" s="67"/>
      <c r="E72" s="68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65"/>
      <c r="AJ72" s="58"/>
      <c r="AK72" s="58"/>
      <c r="AL72" s="49"/>
    </row>
    <row r="73" spans="1:38" s="59" customFormat="1" hidden="1">
      <c r="A73" s="66"/>
      <c r="B73" s="66"/>
      <c r="C73" s="67"/>
      <c r="D73" s="67"/>
      <c r="E73" s="68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65"/>
      <c r="AJ73" s="58"/>
      <c r="AK73" s="58"/>
      <c r="AL73" s="49"/>
    </row>
    <row r="74" spans="1:38" s="59" customFormat="1" hidden="1">
      <c r="A74" s="66"/>
      <c r="B74" s="66"/>
      <c r="C74" s="67"/>
      <c r="D74" s="67"/>
      <c r="E74" s="68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65"/>
      <c r="AJ74" s="58"/>
      <c r="AK74" s="58"/>
      <c r="AL74" s="49"/>
    </row>
    <row r="75" spans="1:38" s="59" customFormat="1" hidden="1">
      <c r="A75" s="66"/>
      <c r="B75" s="66"/>
      <c r="C75" s="67"/>
      <c r="D75" s="67"/>
      <c r="E75" s="68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65"/>
      <c r="AJ75" s="58"/>
      <c r="AK75" s="58"/>
      <c r="AL75" s="49"/>
    </row>
    <row r="76" spans="1:38" s="59" customFormat="1" hidden="1">
      <c r="A76" s="66"/>
      <c r="B76" s="66"/>
      <c r="C76" s="67"/>
      <c r="D76" s="67"/>
      <c r="E76" s="68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65"/>
      <c r="AJ76" s="58"/>
      <c r="AK76" s="58"/>
      <c r="AL76" s="49"/>
    </row>
    <row r="77" spans="1:38" s="59" customFormat="1" hidden="1">
      <c r="A77" s="66"/>
      <c r="B77" s="66"/>
      <c r="C77" s="67"/>
      <c r="D77" s="67"/>
      <c r="E77" s="68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65"/>
      <c r="AJ77" s="58"/>
      <c r="AK77" s="58"/>
      <c r="AL77" s="49"/>
    </row>
    <row r="78" spans="1:38" s="59" customFormat="1" hidden="1">
      <c r="A78" s="66"/>
      <c r="B78" s="66"/>
      <c r="C78" s="67"/>
      <c r="D78" s="67"/>
      <c r="E78" s="68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65"/>
      <c r="AJ78" s="58"/>
      <c r="AK78" s="58"/>
      <c r="AL78" s="49"/>
    </row>
    <row r="79" spans="1:38" s="59" customFormat="1" hidden="1">
      <c r="A79" s="66"/>
      <c r="B79" s="66"/>
      <c r="C79" s="67"/>
      <c r="D79" s="67"/>
      <c r="E79" s="68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65"/>
      <c r="AJ79" s="58"/>
      <c r="AK79" s="58"/>
      <c r="AL79" s="49"/>
    </row>
    <row r="80" spans="1:38" s="59" customFormat="1" hidden="1">
      <c r="A80" s="66"/>
      <c r="B80" s="66"/>
      <c r="C80" s="67"/>
      <c r="D80" s="67"/>
      <c r="E80" s="68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65"/>
      <c r="AJ80" s="58"/>
      <c r="AK80" s="58"/>
      <c r="AL80" s="49"/>
    </row>
    <row r="81" spans="1:38" s="59" customFormat="1" hidden="1">
      <c r="A81" s="66"/>
      <c r="B81" s="66"/>
      <c r="C81" s="67"/>
      <c r="D81" s="67"/>
      <c r="E81" s="68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65"/>
      <c r="AJ81" s="58"/>
      <c r="AK81" s="58"/>
      <c r="AL81" s="49"/>
    </row>
    <row r="82" spans="1:38" s="59" customFormat="1" hidden="1">
      <c r="A82" s="66"/>
      <c r="B82" s="66"/>
      <c r="C82" s="67"/>
      <c r="D82" s="67"/>
      <c r="E82" s="68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65"/>
      <c r="AJ82" s="58"/>
      <c r="AK82" s="58"/>
      <c r="AL82" s="49"/>
    </row>
    <row r="83" spans="1:38" s="59" customFormat="1" hidden="1">
      <c r="A83" s="66"/>
      <c r="B83" s="66"/>
      <c r="C83" s="67"/>
      <c r="D83" s="67"/>
      <c r="E83" s="68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65"/>
      <c r="AJ83" s="58"/>
      <c r="AK83" s="58"/>
      <c r="AL83" s="49"/>
    </row>
    <row r="84" spans="1:38" s="59" customFormat="1" hidden="1">
      <c r="A84" s="66"/>
      <c r="B84" s="66"/>
      <c r="C84" s="67"/>
      <c r="D84" s="67"/>
      <c r="E84" s="68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65"/>
      <c r="AJ84" s="58"/>
      <c r="AK84" s="58"/>
      <c r="AL84" s="49"/>
    </row>
    <row r="85" spans="1:38" s="59" customFormat="1" hidden="1">
      <c r="A85" s="66"/>
      <c r="B85" s="66"/>
      <c r="C85" s="67"/>
      <c r="D85" s="67"/>
      <c r="E85" s="68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65"/>
      <c r="AJ85" s="58"/>
      <c r="AK85" s="58"/>
      <c r="AL85" s="49"/>
    </row>
    <row r="86" spans="1:38" s="59" customFormat="1" hidden="1">
      <c r="A86" s="66"/>
      <c r="B86" s="66"/>
      <c r="C86" s="67"/>
      <c r="D86" s="67"/>
      <c r="E86" s="68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65"/>
      <c r="AJ86" s="58"/>
      <c r="AK86" s="58"/>
      <c r="AL86" s="49"/>
    </row>
    <row r="87" spans="1:38" s="59" customFormat="1" hidden="1">
      <c r="A87" s="66"/>
      <c r="B87" s="66"/>
      <c r="C87" s="67"/>
      <c r="D87" s="67"/>
      <c r="E87" s="68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65"/>
      <c r="AJ87" s="58"/>
      <c r="AK87" s="58"/>
      <c r="AL87" s="49"/>
    </row>
    <row r="88" spans="1:38" s="59" customFormat="1" hidden="1">
      <c r="A88" s="66"/>
      <c r="B88" s="66"/>
      <c r="C88" s="67"/>
      <c r="D88" s="67"/>
      <c r="E88" s="68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65"/>
      <c r="AJ88" s="58"/>
      <c r="AK88" s="58"/>
      <c r="AL88" s="49"/>
    </row>
    <row r="89" spans="1:38" s="59" customFormat="1" hidden="1">
      <c r="A89" s="66"/>
      <c r="B89" s="66"/>
      <c r="C89" s="67"/>
      <c r="D89" s="67"/>
      <c r="E89" s="68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65"/>
      <c r="AJ89" s="58"/>
      <c r="AK89" s="58"/>
      <c r="AL89" s="49"/>
    </row>
    <row r="90" spans="1:38" s="59" customFormat="1" hidden="1">
      <c r="A90" s="66"/>
      <c r="B90" s="66"/>
      <c r="C90" s="67"/>
      <c r="D90" s="67"/>
      <c r="E90" s="68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65"/>
      <c r="AJ90" s="58"/>
      <c r="AK90" s="58"/>
      <c r="AL90" s="49"/>
    </row>
    <row r="91" spans="1:38" s="59" customFormat="1" hidden="1">
      <c r="A91" s="66"/>
      <c r="B91" s="66"/>
      <c r="C91" s="67"/>
      <c r="D91" s="67"/>
      <c r="E91" s="68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65"/>
      <c r="AJ91" s="58"/>
      <c r="AK91" s="58"/>
      <c r="AL91" s="49"/>
    </row>
    <row r="92" spans="1:38" s="59" customFormat="1" hidden="1">
      <c r="A92" s="66"/>
      <c r="B92" s="66"/>
      <c r="C92" s="67"/>
      <c r="D92" s="67"/>
      <c r="E92" s="68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65"/>
      <c r="AJ92" s="58"/>
      <c r="AK92" s="58"/>
      <c r="AL92" s="49"/>
    </row>
    <row r="93" spans="1:38" s="59" customFormat="1" hidden="1">
      <c r="A93" s="66"/>
      <c r="B93" s="66"/>
      <c r="C93" s="67"/>
      <c r="D93" s="67"/>
      <c r="E93" s="68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65"/>
      <c r="AJ93" s="58"/>
      <c r="AK93" s="58"/>
      <c r="AL93" s="49"/>
    </row>
    <row r="94" spans="1:38" s="59" customFormat="1" hidden="1">
      <c r="A94" s="66"/>
      <c r="B94" s="66"/>
      <c r="C94" s="67"/>
      <c r="D94" s="67"/>
      <c r="E94" s="68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65"/>
      <c r="AJ94" s="58"/>
      <c r="AK94" s="58"/>
      <c r="AL94" s="49"/>
    </row>
    <row r="95" spans="1:38" s="59" customFormat="1" hidden="1">
      <c r="A95" s="66"/>
      <c r="B95" s="66"/>
      <c r="C95" s="67"/>
      <c r="D95" s="67"/>
      <c r="E95" s="68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65"/>
      <c r="AJ95" s="58"/>
      <c r="AK95" s="58"/>
      <c r="AL95" s="49"/>
    </row>
    <row r="96" spans="1:38" s="59" customFormat="1" hidden="1">
      <c r="A96" s="66"/>
      <c r="B96" s="66"/>
      <c r="C96" s="67"/>
      <c r="D96" s="67"/>
      <c r="E96" s="68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65"/>
      <c r="AJ96" s="58"/>
      <c r="AK96" s="58"/>
      <c r="AL96" s="49"/>
    </row>
    <row r="97" spans="1:38" s="59" customFormat="1" hidden="1">
      <c r="A97" s="66"/>
      <c r="B97" s="66"/>
      <c r="C97" s="67"/>
      <c r="D97" s="67"/>
      <c r="E97" s="68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65"/>
      <c r="AJ97" s="58"/>
      <c r="AK97" s="58"/>
      <c r="AL97" s="49"/>
    </row>
    <row r="98" spans="1:38" s="59" customFormat="1" hidden="1">
      <c r="A98" s="66"/>
      <c r="B98" s="66"/>
      <c r="C98" s="67"/>
      <c r="D98" s="67"/>
      <c r="E98" s="68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65"/>
      <c r="AJ98" s="58"/>
      <c r="AK98" s="58"/>
      <c r="AL98" s="49"/>
    </row>
    <row r="99" spans="1:38" s="59" customFormat="1" hidden="1">
      <c r="A99" s="66"/>
      <c r="B99" s="66"/>
      <c r="C99" s="67"/>
      <c r="D99" s="67"/>
      <c r="E99" s="68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65"/>
      <c r="AJ99" s="58"/>
      <c r="AK99" s="58"/>
      <c r="AL99" s="49"/>
    </row>
    <row r="100" spans="1:38" s="59" customFormat="1" hidden="1">
      <c r="A100" s="66"/>
      <c r="B100" s="66"/>
      <c r="C100" s="67"/>
      <c r="D100" s="67"/>
      <c r="E100" s="68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65"/>
      <c r="AJ100" s="58"/>
      <c r="AK100" s="58"/>
      <c r="AL100" s="49"/>
    </row>
    <row r="101" spans="1:38" s="59" customFormat="1" hidden="1">
      <c r="A101" s="66"/>
      <c r="B101" s="66"/>
      <c r="C101" s="67"/>
      <c r="D101" s="67"/>
      <c r="E101" s="68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65"/>
      <c r="AJ101" s="58"/>
      <c r="AK101" s="58"/>
      <c r="AL101" s="49"/>
    </row>
    <row r="102" spans="1:38" s="59" customFormat="1" hidden="1">
      <c r="A102" s="66"/>
      <c r="B102" s="66"/>
      <c r="C102" s="67"/>
      <c r="D102" s="67"/>
      <c r="E102" s="68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65"/>
      <c r="AJ102" s="58"/>
      <c r="AK102" s="58"/>
      <c r="AL102" s="49"/>
    </row>
    <row r="103" spans="1:38" s="5" customFormat="1" ht="24.75" customHeight="1">
      <c r="A103" s="13"/>
      <c r="B103" s="16"/>
      <c r="C103" s="15"/>
      <c r="D103" s="15"/>
      <c r="E103" s="23"/>
      <c r="F103" s="134" t="str">
        <f>F2</f>
        <v>184-Eng Lang&amp; Lit</v>
      </c>
      <c r="G103" s="135"/>
      <c r="H103" s="134" t="str">
        <f>H2</f>
        <v>002- Hindi-A</v>
      </c>
      <c r="I103" s="135"/>
      <c r="J103" s="134" t="str">
        <f>J2</f>
        <v>041- Math Standard</v>
      </c>
      <c r="K103" s="135"/>
      <c r="L103" s="134" t="str">
        <f>L2</f>
        <v>241- Maths Basic</v>
      </c>
      <c r="M103" s="135"/>
      <c r="N103" s="134" t="str">
        <f>N2</f>
        <v>086- Science</v>
      </c>
      <c r="O103" s="135"/>
      <c r="P103" s="134" t="str">
        <f>P2</f>
        <v>087- Social Sc</v>
      </c>
      <c r="Q103" s="135"/>
      <c r="R103" s="134" t="str">
        <f>R2</f>
        <v>417-AI</v>
      </c>
      <c r="S103" s="135"/>
      <c r="T103" s="134">
        <f>T2</f>
        <v>0</v>
      </c>
      <c r="U103" s="135"/>
      <c r="V103" s="134">
        <f>V2</f>
        <v>0</v>
      </c>
      <c r="W103" s="135"/>
      <c r="X103" s="134">
        <f>X2</f>
        <v>0</v>
      </c>
      <c r="Y103" s="135"/>
      <c r="Z103" s="134">
        <f>Z2</f>
        <v>0</v>
      </c>
      <c r="AA103" s="135"/>
      <c r="AB103" s="134">
        <f>AB2</f>
        <v>0</v>
      </c>
      <c r="AC103" s="135"/>
      <c r="AD103" s="134">
        <f>AD2</f>
        <v>0</v>
      </c>
      <c r="AE103" s="135"/>
      <c r="AF103" s="134">
        <f>AF2</f>
        <v>0</v>
      </c>
      <c r="AG103" s="135"/>
      <c r="AH103" s="27"/>
      <c r="AI103" s="28"/>
      <c r="AJ103" s="70"/>
      <c r="AK103" s="22"/>
      <c r="AL103" s="22"/>
    </row>
    <row r="104" spans="1:38" s="5" customFormat="1" ht="24.75" customHeight="1">
      <c r="A104" s="13"/>
      <c r="B104" s="13"/>
      <c r="C104" s="132"/>
      <c r="D104" s="132"/>
      <c r="E104" s="133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123"/>
      <c r="AK104" s="22"/>
      <c r="AL104" s="22"/>
    </row>
    <row r="105" spans="1:38" s="5" customFormat="1" ht="24.75" customHeight="1">
      <c r="A105" s="13"/>
      <c r="B105" s="13"/>
      <c r="C105" s="132"/>
      <c r="D105" s="132"/>
      <c r="E105" s="133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123"/>
      <c r="AK105" s="22"/>
      <c r="AL105" s="22"/>
    </row>
    <row r="106" spans="1:38">
      <c r="A106" s="150" t="s">
        <v>28</v>
      </c>
      <c r="B106" s="151"/>
      <c r="C106" s="151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3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19"/>
      <c r="AI106" s="19"/>
      <c r="AJ106" s="25"/>
      <c r="AK106" s="25"/>
    </row>
    <row r="107" spans="1:38">
      <c r="A107" s="154" t="s">
        <v>170</v>
      </c>
      <c r="B107" s="155"/>
      <c r="C107" s="155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7"/>
      <c r="X107" s="73"/>
      <c r="Y107" s="9"/>
      <c r="Z107" s="9"/>
      <c r="AA107" s="9"/>
      <c r="AB107" s="9"/>
      <c r="AC107" s="9"/>
      <c r="AD107" s="9"/>
      <c r="AE107" s="9"/>
      <c r="AF107" s="9"/>
      <c r="AG107" s="9"/>
      <c r="AH107" s="19"/>
      <c r="AI107" s="19"/>
      <c r="AJ107" s="25"/>
      <c r="AK107" s="25"/>
    </row>
    <row r="108" spans="1:38" ht="34.5" customHeight="1">
      <c r="A108" s="74"/>
      <c r="B108" s="75" t="s">
        <v>16</v>
      </c>
      <c r="C108" s="2" t="s">
        <v>42</v>
      </c>
      <c r="D108" s="2" t="s">
        <v>43</v>
      </c>
      <c r="E108" s="3" t="s">
        <v>27</v>
      </c>
      <c r="F108" s="74" t="s">
        <v>13</v>
      </c>
      <c r="G108" s="74" t="s">
        <v>9</v>
      </c>
      <c r="H108" s="74" t="s">
        <v>10</v>
      </c>
      <c r="I108" s="74" t="s">
        <v>12</v>
      </c>
      <c r="J108" s="74" t="s">
        <v>11</v>
      </c>
      <c r="K108" s="74" t="s">
        <v>8</v>
      </c>
      <c r="L108" s="74" t="s">
        <v>6</v>
      </c>
      <c r="M108" s="74" t="s">
        <v>7</v>
      </c>
      <c r="N108" s="72" t="s">
        <v>14</v>
      </c>
      <c r="O108" s="99" t="s">
        <v>18</v>
      </c>
      <c r="P108" s="99" t="s">
        <v>19</v>
      </c>
      <c r="Q108" s="99" t="s">
        <v>20</v>
      </c>
      <c r="R108" s="99" t="s">
        <v>21</v>
      </c>
      <c r="S108" s="99" t="s">
        <v>22</v>
      </c>
      <c r="T108" s="99" t="s">
        <v>15</v>
      </c>
      <c r="U108" s="14" t="s">
        <v>23</v>
      </c>
      <c r="V108" s="14" t="s">
        <v>24</v>
      </c>
      <c r="W108" s="17" t="s">
        <v>29</v>
      </c>
      <c r="X108" s="11" t="s">
        <v>176</v>
      </c>
      <c r="Y108" s="9"/>
      <c r="Z108" s="9"/>
      <c r="AA108" s="9"/>
      <c r="AB108" s="9"/>
      <c r="AC108" s="9"/>
      <c r="AD108" s="9"/>
      <c r="AE108" s="9"/>
      <c r="AF108" s="9"/>
      <c r="AG108" s="9"/>
      <c r="AH108" s="19"/>
      <c r="AI108" s="19"/>
      <c r="AJ108" s="25"/>
      <c r="AK108" s="25"/>
    </row>
    <row r="109" spans="1:38">
      <c r="A109" s="74"/>
      <c r="B109" s="78" t="str">
        <f>F2</f>
        <v>184-Eng Lang&amp; Lit</v>
      </c>
      <c r="C109" s="79">
        <f>COUNTA(G4:G102)</f>
        <v>39</v>
      </c>
      <c r="D109" s="104">
        <f>C109-N109</f>
        <v>39</v>
      </c>
      <c r="E109" s="80">
        <f>100*D109/C109</f>
        <v>100</v>
      </c>
      <c r="F109" s="79">
        <f>COUNTIF(G4:G102,"A1")</f>
        <v>3</v>
      </c>
      <c r="G109" s="79">
        <f>COUNTIF(G4:G102,"A2")</f>
        <v>1</v>
      </c>
      <c r="H109" s="79">
        <f>COUNTIF(G4:G102,"B1")</f>
        <v>9</v>
      </c>
      <c r="I109" s="79">
        <f>COUNTIF(G4:G102,"B2")</f>
        <v>5</v>
      </c>
      <c r="J109" s="79">
        <f>COUNTIF(G4:G102,"C1")</f>
        <v>5</v>
      </c>
      <c r="K109" s="79">
        <f>COUNTIF(G4:G102,"C2")</f>
        <v>10</v>
      </c>
      <c r="L109" s="79">
        <f>COUNTIF(G4:G102,"D1")</f>
        <v>4</v>
      </c>
      <c r="M109" s="79">
        <f>COUNTIF(G4:G102,"D2")</f>
        <v>2</v>
      </c>
      <c r="N109" s="72">
        <f>COUNTIF(G4:G102,"E")</f>
        <v>0</v>
      </c>
      <c r="O109" s="81">
        <f>COUNTIF(F4:F102,"&gt;=0")-COUNTIF(F4:F102,"&gt;32.9")</f>
        <v>0</v>
      </c>
      <c r="P109" s="81">
        <f>COUNTIF(F4:F102,"&gt;=33")-COUNTIF(F4:F102,"&gt;44.9")</f>
        <v>2</v>
      </c>
      <c r="Q109" s="81">
        <f>COUNTIF(F4:F102,"&gt;=45")-COUNTIF(F4:F102,"&gt;59.9")</f>
        <v>5</v>
      </c>
      <c r="R109" s="81">
        <f>COUNTIF(F4:F102,"&gt;=60")-COUNTIF(F4:F102,"&gt;74.9")</f>
        <v>17</v>
      </c>
      <c r="S109" s="81">
        <f>COUNTIF(F4:F102,"&gt;=75")-COUNTIF(F4:F102,"&gt;89.9")</f>
        <v>12</v>
      </c>
      <c r="T109" s="81">
        <f>COUNTIF(F4:F102,"&gt;=90")-COUNTIF(F4:F102,"&gt;100")</f>
        <v>3</v>
      </c>
      <c r="U109" s="29">
        <f>F109*8+G109*7+H109*6+I109*5+J109*4+K109*3+L109*2+M109*1</f>
        <v>170</v>
      </c>
      <c r="V109" s="30">
        <f>U109*100/(C109*8)</f>
        <v>54.487179487179489</v>
      </c>
      <c r="W109" s="79">
        <f>AVERAGE(F4:F102)</f>
        <v>69.487179487179489</v>
      </c>
      <c r="X109" s="83"/>
      <c r="Y109" s="9"/>
      <c r="Z109" s="9"/>
      <c r="AA109" s="9"/>
      <c r="AB109" s="9"/>
      <c r="AC109" s="9"/>
      <c r="AD109" s="9"/>
      <c r="AE109" s="9"/>
      <c r="AF109" s="9"/>
      <c r="AG109" s="9"/>
      <c r="AH109" s="19"/>
      <c r="AI109" s="19"/>
      <c r="AJ109" s="25"/>
      <c r="AK109" s="25"/>
    </row>
    <row r="110" spans="1:38">
      <c r="A110" s="74"/>
      <c r="B110" s="84" t="str">
        <f>H2</f>
        <v>002- Hindi-A</v>
      </c>
      <c r="C110" s="85">
        <f>COUNTA(I4:I102)</f>
        <v>39</v>
      </c>
      <c r="D110" s="104">
        <f t="shared" ref="D110:D122" si="7">C110-N110</f>
        <v>39</v>
      </c>
      <c r="E110" s="86">
        <f t="shared" ref="E110:E123" si="8">100*D110/C110</f>
        <v>100</v>
      </c>
      <c r="F110" s="85">
        <f>COUNTIF(I4:I102,"A1")</f>
        <v>12</v>
      </c>
      <c r="G110" s="85">
        <f>COUNTIF(I4:I102,"A2")</f>
        <v>7</v>
      </c>
      <c r="H110" s="85">
        <f>COUNTIF(I4:I102,"B1")</f>
        <v>10</v>
      </c>
      <c r="I110" s="85">
        <f>COUNTIF(I4:I102,"B2")</f>
        <v>3</v>
      </c>
      <c r="J110" s="85">
        <f>COUNTIF(I4:I102,"C1")</f>
        <v>5</v>
      </c>
      <c r="K110" s="85">
        <f>COUNTIF(I4:I102,"C2")</f>
        <v>0</v>
      </c>
      <c r="L110" s="85">
        <f>COUNTIF(I4:I102,"D1")</f>
        <v>2</v>
      </c>
      <c r="M110" s="85">
        <f>COUNTIF(I4:I102,"D2")</f>
        <v>0</v>
      </c>
      <c r="N110" s="72">
        <f>COUNTIF(I4:I102,"E")</f>
        <v>0</v>
      </c>
      <c r="O110" s="87">
        <f>COUNTIF(H4:H102,"&gt;=0")-COUNTIF(H4:H102,"&gt;32")</f>
        <v>0</v>
      </c>
      <c r="P110" s="87">
        <f>COUNTIF(H4:H102,"&gt;=33")-COUNTIF(H4:H102,"&gt;44.9")</f>
        <v>0</v>
      </c>
      <c r="Q110" s="87">
        <f>COUNTIF(H4:H102,"&gt;=45")-COUNTIF(H4:H102,"&gt;59.9")</f>
        <v>2</v>
      </c>
      <c r="R110" s="87">
        <f>COUNTIF(H4:H102,"&gt;=60")-COUNTIF(H4:H102,"&gt;74.9")</f>
        <v>5</v>
      </c>
      <c r="S110" s="87">
        <f>COUNTIF(H4:H102,"&gt;=75")-COUNTIF(H4:H102,"&gt;89.9")</f>
        <v>24</v>
      </c>
      <c r="T110" s="87">
        <f>COUNTIF(H4:H102,"&gt;=90")-COUNTIF(H4:H102,"&gt;100")</f>
        <v>8</v>
      </c>
      <c r="U110" s="24">
        <f t="shared" ref="U110:U123" si="9">F110*8+G110*7+H110*6+I110*5+J110*4+K110*3+L110*2+M110*1</f>
        <v>244</v>
      </c>
      <c r="V110" s="31">
        <f t="shared" ref="V110:V122" si="10">U110*100/(C110*8)</f>
        <v>78.205128205128204</v>
      </c>
      <c r="W110" s="85">
        <f>AVERAGE(H4:H102)</f>
        <v>82.128205128205124</v>
      </c>
      <c r="X110" s="83"/>
      <c r="Y110" s="9"/>
      <c r="Z110" s="9"/>
      <c r="AA110" s="9"/>
      <c r="AB110" s="9"/>
      <c r="AC110" s="9"/>
      <c r="AD110" s="9"/>
      <c r="AE110" s="9"/>
      <c r="AF110" s="9"/>
      <c r="AG110" s="9"/>
      <c r="AH110" s="19"/>
      <c r="AI110" s="19"/>
      <c r="AJ110" s="25"/>
      <c r="AK110" s="25"/>
    </row>
    <row r="111" spans="1:38">
      <c r="A111" s="74"/>
      <c r="B111" s="89" t="str">
        <f>J2</f>
        <v>041- Math Standard</v>
      </c>
      <c r="C111" s="83">
        <f>COUNTA(K4:K102)</f>
        <v>23</v>
      </c>
      <c r="D111" s="104">
        <f t="shared" si="7"/>
        <v>22</v>
      </c>
      <c r="E111" s="90">
        <f t="shared" si="8"/>
        <v>95.652173913043484</v>
      </c>
      <c r="F111" s="83">
        <f>COUNTIF(K4:K102,"A1")</f>
        <v>0</v>
      </c>
      <c r="G111" s="83">
        <f>COUNTIF(K4:K102,"A2")</f>
        <v>4</v>
      </c>
      <c r="H111" s="83">
        <f>COUNTIF(K4:K102,"B1")</f>
        <v>2</v>
      </c>
      <c r="I111" s="83">
        <f>COUNTIF(K4:K102,"B2")</f>
        <v>4</v>
      </c>
      <c r="J111" s="83">
        <f>COUNTIF(K4:K102,"C1")</f>
        <v>2</v>
      </c>
      <c r="K111" s="83">
        <f>COUNTIF(K4:K102,"C2")</f>
        <v>3</v>
      </c>
      <c r="L111" s="83">
        <f>COUNTIF(K4:K102,"D1")</f>
        <v>2</v>
      </c>
      <c r="M111" s="83">
        <f>COUNTIF(K4:K102,"D2")</f>
        <v>5</v>
      </c>
      <c r="N111" s="72">
        <f>COUNTIF(K4:K102,"E")</f>
        <v>1</v>
      </c>
      <c r="O111" s="91">
        <f>COUNTIF(J4:J102,"&gt;=0")-COUNTIF(J4:J102,"&gt;32")</f>
        <v>1</v>
      </c>
      <c r="P111" s="91">
        <f>COUNTIF(J4:J102,"&gt;=33")-COUNTIF(J4:J102,"&gt;44.9")</f>
        <v>7</v>
      </c>
      <c r="Q111" s="91">
        <f>COUNTIF(J4:J102,"&gt;45")-COUNTIF(J4:J102,"&gt;59.9")</f>
        <v>5</v>
      </c>
      <c r="R111" s="91">
        <f>COUNTIF(J4:J102,"&gt;=60")-COUNTIF(J4:J102,"&gt;74.9")</f>
        <v>5</v>
      </c>
      <c r="S111" s="91">
        <f>COUNTIF(J4:J102,"&gt;=75")-COUNTIF(J4:J102,"&gt;89.9")</f>
        <v>5</v>
      </c>
      <c r="T111" s="91">
        <f>COUNTIF(J4:J102,"&gt;=90")-COUNTIF(J4:J102,"&gt;100")</f>
        <v>0</v>
      </c>
      <c r="U111" s="32">
        <f t="shared" si="9"/>
        <v>86</v>
      </c>
      <c r="V111" s="33">
        <f t="shared" si="10"/>
        <v>46.739130434782609</v>
      </c>
      <c r="W111" s="83">
        <f>AVERAGE(J4:J102)</f>
        <v>56.086956521739133</v>
      </c>
      <c r="X111" s="83"/>
      <c r="Y111" s="9"/>
      <c r="Z111" s="9"/>
      <c r="AA111" s="9"/>
      <c r="AB111" s="9"/>
      <c r="AC111" s="9"/>
      <c r="AD111" s="9"/>
      <c r="AE111" s="9"/>
      <c r="AF111" s="9"/>
      <c r="AG111" s="9"/>
      <c r="AH111" s="19"/>
      <c r="AI111" s="19"/>
      <c r="AJ111" s="25"/>
      <c r="AK111" s="25"/>
    </row>
    <row r="112" spans="1:38">
      <c r="A112" s="74"/>
      <c r="B112" s="78" t="str">
        <f>L2</f>
        <v>241- Maths Basic</v>
      </c>
      <c r="C112" s="79">
        <f>COUNTA(M4:M102)</f>
        <v>16</v>
      </c>
      <c r="D112" s="104">
        <f t="shared" si="7"/>
        <v>15</v>
      </c>
      <c r="E112" s="80">
        <f t="shared" si="8"/>
        <v>93.75</v>
      </c>
      <c r="F112" s="79">
        <f>COUNTIF(M4:M102,"A1")</f>
        <v>0</v>
      </c>
      <c r="G112" s="79">
        <f>COUNTIF(M4:M102,"A2")</f>
        <v>2</v>
      </c>
      <c r="H112" s="79">
        <f>COUNTIF(M4:M102,"B1")</f>
        <v>0</v>
      </c>
      <c r="I112" s="79">
        <f>COUNTIF(M4:M102,"B2")</f>
        <v>2</v>
      </c>
      <c r="J112" s="79">
        <f>COUNTIF(M4:M102,"C1")</f>
        <v>4</v>
      </c>
      <c r="K112" s="79">
        <f>COUNTIF(M4:M102,"C2")</f>
        <v>0</v>
      </c>
      <c r="L112" s="79">
        <f>COUNTIF(M4:M102,"D1")</f>
        <v>2</v>
      </c>
      <c r="M112" s="79">
        <f>COUNTIF(M4:M102,"D2")</f>
        <v>5</v>
      </c>
      <c r="N112" s="72">
        <f>COUNTIF(M4:M102,"E")</f>
        <v>1</v>
      </c>
      <c r="O112" s="81">
        <f>COUNTIF(L4:L102,"&gt;=0")-COUNTIF(L4:L102,"&gt;32")</f>
        <v>1</v>
      </c>
      <c r="P112" s="81">
        <f>COUNTIF(L4:L102,"&gt;=33")-COUNTIF(L4:L102,"&gt;44.9")</f>
        <v>7</v>
      </c>
      <c r="Q112" s="81">
        <f>COUNTIF(L4:L102,"&gt;=45")-COUNTIF(L4:L102,"&gt;59.9")</f>
        <v>6</v>
      </c>
      <c r="R112" s="81">
        <f>COUNTIF(L4:L102,"&gt;=60")-COUNTIF(L4:L102,"&gt;74.9")</f>
        <v>2</v>
      </c>
      <c r="S112" s="81">
        <f>COUNTIF(L4:L102,"&gt;=75")-COUNTIF(L4:L102,"&gt;89.9")</f>
        <v>0</v>
      </c>
      <c r="T112" s="81">
        <f>COUNTIF(L4:L102,"&gt;=90")-COUNTIF(L4:L102,"&gt;100")</f>
        <v>0</v>
      </c>
      <c r="U112" s="29">
        <f t="shared" si="9"/>
        <v>49</v>
      </c>
      <c r="V112" s="30">
        <f t="shared" si="10"/>
        <v>38.28125</v>
      </c>
      <c r="W112" s="79">
        <f>AVERAGE(L4:L102)</f>
        <v>42.4375</v>
      </c>
      <c r="X112" s="83"/>
      <c r="Y112" s="9"/>
      <c r="Z112" s="9"/>
      <c r="AA112" s="9"/>
      <c r="AB112" s="9"/>
      <c r="AC112" s="9"/>
      <c r="AD112" s="9"/>
      <c r="AE112" s="9"/>
      <c r="AF112" s="9"/>
      <c r="AG112" s="9"/>
      <c r="AH112" s="19"/>
      <c r="AI112" s="19"/>
      <c r="AJ112" s="25"/>
      <c r="AK112" s="25"/>
    </row>
    <row r="113" spans="1:38">
      <c r="A113" s="74"/>
      <c r="B113" s="84" t="str">
        <f>N2</f>
        <v>086- Science</v>
      </c>
      <c r="C113" s="85">
        <f>COUNTA(O4:O102)</f>
        <v>39</v>
      </c>
      <c r="D113" s="104">
        <f t="shared" si="7"/>
        <v>38</v>
      </c>
      <c r="E113" s="86">
        <f t="shared" si="8"/>
        <v>97.435897435897431</v>
      </c>
      <c r="F113" s="85">
        <f>COUNTIF(O4:O102,"A1")</f>
        <v>1</v>
      </c>
      <c r="G113" s="85">
        <f>COUNTIF(O4:O102,"A2")</f>
        <v>6</v>
      </c>
      <c r="H113" s="85">
        <f>COUNTIF(O4:O102,"B1")</f>
        <v>6</v>
      </c>
      <c r="I113" s="85">
        <f>COUNTIF(O4:O102,"B2")</f>
        <v>3</v>
      </c>
      <c r="J113" s="85">
        <f>COUNTIF(O4:O102,"C1")</f>
        <v>10</v>
      </c>
      <c r="K113" s="85">
        <f>COUNTIF(O4:O102,"C2")</f>
        <v>5</v>
      </c>
      <c r="L113" s="85">
        <f>COUNTIF(O4:O102,"D1")</f>
        <v>4</v>
      </c>
      <c r="M113" s="85">
        <f>COUNTIF(O4:O102,"D2")</f>
        <v>3</v>
      </c>
      <c r="N113" s="72">
        <f>COUNTIF(O4:O102,"E")</f>
        <v>1</v>
      </c>
      <c r="O113" s="87">
        <f>COUNTIF(N4:N102,"&gt;=0")-COUNTIF(N4:N102,"&gt;32")</f>
        <v>1</v>
      </c>
      <c r="P113" s="87">
        <f>COUNTIF(N4:N102,"&gt;=33")-COUNTIF(N4:N102,"&gt;44.9")</f>
        <v>7</v>
      </c>
      <c r="Q113" s="87">
        <f>COUNTIF(N4:N102,"&gt;=45")-COUNTIF(N4:N102,"&gt;59.9")</f>
        <v>15</v>
      </c>
      <c r="R113" s="87">
        <f>COUNTIF(N4:N102,"&gt;=60")-COUNTIF(N4:N102,"&gt;74.9")</f>
        <v>6</v>
      </c>
      <c r="S113" s="87">
        <f>COUNTIF(N4:N102,"&gt;=75")-COUNTIF(N4:N102,"&gt;89.9")</f>
        <v>9</v>
      </c>
      <c r="T113" s="87">
        <f>COUNTIF(N4:N102,"&gt;=90")-COUNTIF(N4:N102,"&gt;100")</f>
        <v>1</v>
      </c>
      <c r="U113" s="24">
        <f t="shared" si="9"/>
        <v>167</v>
      </c>
      <c r="V113" s="31">
        <f t="shared" si="10"/>
        <v>53.525641025641029</v>
      </c>
      <c r="W113" s="85">
        <f>AVERAGE(N4:N102)</f>
        <v>59.692307692307693</v>
      </c>
      <c r="X113" s="83"/>
      <c r="Y113" s="9"/>
      <c r="Z113" s="9"/>
      <c r="AA113" s="9"/>
      <c r="AB113" s="9"/>
      <c r="AC113" s="9"/>
      <c r="AD113" s="9"/>
      <c r="AE113" s="9"/>
      <c r="AF113" s="9"/>
      <c r="AG113" s="9"/>
      <c r="AH113" s="19"/>
      <c r="AI113" s="19"/>
      <c r="AJ113" s="25"/>
      <c r="AK113" s="25"/>
    </row>
    <row r="114" spans="1:38">
      <c r="A114" s="74"/>
      <c r="B114" s="89" t="str">
        <f>P2</f>
        <v>087- Social Sc</v>
      </c>
      <c r="C114" s="83">
        <f>COUNTA(Q4:Q102)</f>
        <v>39</v>
      </c>
      <c r="D114" s="104">
        <f t="shared" si="7"/>
        <v>39</v>
      </c>
      <c r="E114" s="90">
        <f t="shared" si="8"/>
        <v>100</v>
      </c>
      <c r="F114" s="83">
        <f>COUNTIF(Q4:Q102,"A1")</f>
        <v>1</v>
      </c>
      <c r="G114" s="83">
        <f>COUNTIF(Q4:Q102,"A2")</f>
        <v>4</v>
      </c>
      <c r="H114" s="83">
        <f>COUNTIF(Q4:Q102,"B1")</f>
        <v>2</v>
      </c>
      <c r="I114" s="83">
        <f>COUNTIF(Q4:Q102,"B2")</f>
        <v>11</v>
      </c>
      <c r="J114" s="83">
        <f>COUNTIF(Q4:Q102,"C1")</f>
        <v>9</v>
      </c>
      <c r="K114" s="83">
        <f>COUNTIF(Q4:Q102,"C2")</f>
        <v>5</v>
      </c>
      <c r="L114" s="83">
        <f>COUNTIF(Q4:Q102,"D1")</f>
        <v>4</v>
      </c>
      <c r="M114" s="83">
        <f>COUNTIF(Q4:Q102,"D2")</f>
        <v>3</v>
      </c>
      <c r="N114" s="72">
        <f>COUNTIF(Q4:Q102,"E")</f>
        <v>0</v>
      </c>
      <c r="O114" s="91">
        <f>COUNTIF(P4:P102,"&gt;=0")-COUNTIF(P4:P102,"&gt;32")</f>
        <v>0</v>
      </c>
      <c r="P114" s="91">
        <f>COUNTIF(P4:P102,"&gt;=33")-COUNTIF(P4:P102,"&gt;44.9")</f>
        <v>2</v>
      </c>
      <c r="Q114" s="91">
        <f>COUNTIF(P4:P102,"&gt;=45")-COUNTIF(P4:P102,"&gt;59.9")</f>
        <v>7</v>
      </c>
      <c r="R114" s="91">
        <f>COUNTIF(N4:N102,"&gt;=60")-COUNTIF(N4:N102,"&gt;74.9")</f>
        <v>6</v>
      </c>
      <c r="S114" s="91">
        <f>COUNTIF(P4:P102,"&gt;=75")-COUNTIF(P4:P102,"&gt;89.9")</f>
        <v>13</v>
      </c>
      <c r="T114" s="91">
        <f>COUNTIF(N4:N102,"&gt;=90")-COUNTIF(N4:N102,"&gt;100")</f>
        <v>1</v>
      </c>
      <c r="U114" s="32">
        <f t="shared" si="9"/>
        <v>165</v>
      </c>
      <c r="V114" s="33">
        <f t="shared" si="10"/>
        <v>52.884615384615387</v>
      </c>
      <c r="W114" s="83">
        <f>AVERAGE(P4:P102)</f>
        <v>68.410256410256409</v>
      </c>
      <c r="X114" s="83"/>
      <c r="Y114" s="9"/>
      <c r="Z114" s="9"/>
      <c r="AA114" s="9"/>
      <c r="AB114" s="9"/>
      <c r="AC114" s="9"/>
      <c r="AD114" s="9"/>
      <c r="AE114" s="9"/>
      <c r="AF114" s="9"/>
      <c r="AG114" s="9"/>
      <c r="AH114" s="19"/>
      <c r="AI114" s="19"/>
      <c r="AJ114" s="25"/>
      <c r="AK114" s="25"/>
    </row>
    <row r="115" spans="1:38">
      <c r="A115" s="92"/>
      <c r="B115" s="78" t="str">
        <f>R2</f>
        <v>417-AI</v>
      </c>
      <c r="C115" s="79">
        <f>COUNTA(S4:S102)</f>
        <v>39</v>
      </c>
      <c r="D115" s="104">
        <f t="shared" si="7"/>
        <v>39</v>
      </c>
      <c r="E115" s="80">
        <f t="shared" si="8"/>
        <v>100</v>
      </c>
      <c r="F115" s="82">
        <f>COUNTIF(S4:S102,"A1")</f>
        <v>0</v>
      </c>
      <c r="G115" s="82">
        <f>COUNTIF(S4:S102,"A2")</f>
        <v>1</v>
      </c>
      <c r="H115" s="82">
        <f>COUNTIF(S4:S102,"B1")</f>
        <v>0</v>
      </c>
      <c r="I115" s="82">
        <f>COUNTIF(S4:S102,"B2")</f>
        <v>6</v>
      </c>
      <c r="J115" s="82">
        <f>COUNTIF(S4:S102,"C1")</f>
        <v>9</v>
      </c>
      <c r="K115" s="82">
        <f>COUNTIF(S4:S102,"C2")</f>
        <v>9</v>
      </c>
      <c r="L115" s="82">
        <f>COUNTIF(S4:S102,"D1")</f>
        <v>10</v>
      </c>
      <c r="M115" s="82">
        <f>COUNTIF(S4:S102,"D2")</f>
        <v>4</v>
      </c>
      <c r="N115" s="72">
        <f>COUNTIF(S4:S102,"E")</f>
        <v>0</v>
      </c>
      <c r="O115" s="81">
        <f>COUNTIF(R4:R102,"&gt;=0")-COUNTIF(R4:R102,"&gt;32")</f>
        <v>0</v>
      </c>
      <c r="P115" s="81">
        <f>COUNTIF(R4:R102,"&gt;=33")-COUNTIF(R4:R102,"&gt;44.5")</f>
        <v>0</v>
      </c>
      <c r="Q115" s="81">
        <f>COUNTIF(R4:R102,"&gt;=45")-COUNTIF(R4:R102,"&gt;59.9")</f>
        <v>0</v>
      </c>
      <c r="R115" s="81">
        <f>COUNTIF(R4:R102,"&gt;=60")-COUNTIF(R4:R102,"&gt;74.9")</f>
        <v>11</v>
      </c>
      <c r="S115" s="81">
        <f>COUNTIF(R4:R102,"&gt;=75")-COUNTIF(R4:R102,"&gt;89.9")</f>
        <v>24</v>
      </c>
      <c r="T115" s="81">
        <f>COUNTIF(R4:R102,"&gt;=90")-COUNTIF(R4:R102,"&gt;100")</f>
        <v>4</v>
      </c>
      <c r="U115" s="29">
        <f t="shared" si="9"/>
        <v>124</v>
      </c>
      <c r="V115" s="30">
        <f t="shared" si="10"/>
        <v>39.743589743589745</v>
      </c>
      <c r="W115" s="79">
        <f>AVERAGE(R4:R102)</f>
        <v>79.92307692307692</v>
      </c>
      <c r="X115" s="83"/>
      <c r="Y115" s="9"/>
      <c r="Z115" s="9"/>
      <c r="AA115" s="9"/>
      <c r="AB115" s="9"/>
      <c r="AC115" s="9"/>
      <c r="AD115" s="9"/>
      <c r="AE115" s="9"/>
      <c r="AF115" s="9"/>
      <c r="AG115" s="9"/>
      <c r="AH115" s="19"/>
      <c r="AI115" s="19"/>
      <c r="AJ115" s="25"/>
      <c r="AK115" s="25"/>
    </row>
    <row r="116" spans="1:38" hidden="1">
      <c r="A116" s="93"/>
      <c r="B116" s="84">
        <f>T2</f>
        <v>0</v>
      </c>
      <c r="C116" s="85">
        <f>COUNTA(U4:U102)</f>
        <v>0</v>
      </c>
      <c r="D116" s="104">
        <f t="shared" si="7"/>
        <v>0</v>
      </c>
      <c r="E116" s="86" t="e">
        <f t="shared" si="8"/>
        <v>#DIV/0!</v>
      </c>
      <c r="F116" s="85">
        <f>COUNTIF(U4:U102,"A1")</f>
        <v>0</v>
      </c>
      <c r="G116" s="85">
        <f>COUNTIF(U4:U102,"A2")</f>
        <v>0</v>
      </c>
      <c r="H116" s="85">
        <f>COUNTIF(U4:U102,"B1")</f>
        <v>0</v>
      </c>
      <c r="I116" s="85">
        <f>COUNTIF(U4:U102,"B2")</f>
        <v>0</v>
      </c>
      <c r="J116" s="85">
        <f>COUNTIF(U4:U102,"C1")</f>
        <v>0</v>
      </c>
      <c r="K116" s="85">
        <f>COUNTIF(U4:U102,"C2")</f>
        <v>0</v>
      </c>
      <c r="L116" s="85">
        <f>COUNTIF(U4:U102,"D1")</f>
        <v>0</v>
      </c>
      <c r="M116" s="85">
        <f>COUNTIF(U4:U102,"D2")</f>
        <v>0</v>
      </c>
      <c r="N116" s="72">
        <f>COUNTIF(U4:U102,"E")</f>
        <v>0</v>
      </c>
      <c r="O116" s="87">
        <f>COUNTIF(T4:T102,"&gt;=0")-COUNTIF(T4:T102,"&gt;32")</f>
        <v>0</v>
      </c>
      <c r="P116" s="87">
        <f>COUNTIF(T4:T102,"&gt;=33")-COUNTIF(T4:T102,"&gt;44.9")</f>
        <v>0</v>
      </c>
      <c r="Q116" s="87">
        <f>COUNTIF(T4:T102,"&gt;=45")-COUNTIF(T4:T102,"&gt;59.9")</f>
        <v>0</v>
      </c>
      <c r="R116" s="87">
        <f>COUNTIF(T4:T102,"&gt;=60")-COUNTIF(T4:T102,"&gt;74.9")</f>
        <v>0</v>
      </c>
      <c r="S116" s="87">
        <f>COUNTIF(T4:T102,"&gt;=75")-COUNTIF(T4:T102,"&gt;89.9")</f>
        <v>0</v>
      </c>
      <c r="T116" s="87">
        <f>COUNTIF(T4:T102,"&gt;=90")-COUNTIF(T4:T102,"&gt;100")</f>
        <v>0</v>
      </c>
      <c r="U116" s="24">
        <f t="shared" si="9"/>
        <v>0</v>
      </c>
      <c r="V116" s="31" t="e">
        <f t="shared" si="10"/>
        <v>#DIV/0!</v>
      </c>
      <c r="W116" s="85" t="e">
        <f>AVERAGE(T4:T102)</f>
        <v>#DIV/0!</v>
      </c>
      <c r="X116" s="83"/>
      <c r="Y116" s="9"/>
      <c r="Z116" s="9"/>
      <c r="AA116" s="9"/>
      <c r="AB116" s="9"/>
      <c r="AC116" s="9"/>
      <c r="AD116" s="9"/>
      <c r="AE116" s="9"/>
      <c r="AF116" s="9"/>
      <c r="AG116" s="9"/>
      <c r="AH116" s="19"/>
      <c r="AI116" s="19"/>
      <c r="AJ116" s="25"/>
      <c r="AK116" s="25"/>
    </row>
    <row r="117" spans="1:38" hidden="1">
      <c r="A117" s="93"/>
      <c r="B117" s="94">
        <f>V2</f>
        <v>0</v>
      </c>
      <c r="C117" s="92">
        <f>COUNTA(W4:W102)</f>
        <v>0</v>
      </c>
      <c r="D117" s="104">
        <f t="shared" si="7"/>
        <v>0</v>
      </c>
      <c r="E117" s="95" t="e">
        <f t="shared" si="8"/>
        <v>#DIV/0!</v>
      </c>
      <c r="F117" s="92">
        <f>COUNTIF(W4:W102,"A1")</f>
        <v>0</v>
      </c>
      <c r="G117" s="92">
        <f>COUNTIF(W4:W102,"A2")</f>
        <v>0</v>
      </c>
      <c r="H117" s="92">
        <f>COUNTIF(W4:W102,"B1")</f>
        <v>0</v>
      </c>
      <c r="I117" s="92">
        <f>COUNTIF(W4:W102,"B2")</f>
        <v>0</v>
      </c>
      <c r="J117" s="92">
        <f>COUNTIF(W4:W102,"C1")</f>
        <v>0</v>
      </c>
      <c r="K117" s="92">
        <f>COUNTIF(W4:W102,"C2")</f>
        <v>0</v>
      </c>
      <c r="L117" s="92">
        <f>COUNTIF(W4:W102,"D1")</f>
        <v>0</v>
      </c>
      <c r="M117" s="92">
        <f>COUNTIF(W4:W102,"D2")</f>
        <v>0</v>
      </c>
      <c r="N117" s="72">
        <f>COUNTIF(W4:W102,"E")</f>
        <v>0</v>
      </c>
      <c r="O117" s="96">
        <f>COUNTIF(V4:V102,"&gt;=0")-COUNTIF(V4:V102,"&gt;32")</f>
        <v>0</v>
      </c>
      <c r="P117" s="96">
        <f>COUNTIF(V4:V102,"&gt;=33")-COUNTIF(V4:V102,"&gt;44.9")</f>
        <v>0</v>
      </c>
      <c r="Q117" s="96">
        <f>COUNTIF(V4:V102,"&gt;=45")-COUNTIF(V4:V102,"&gt;59.9")</f>
        <v>0</v>
      </c>
      <c r="R117" s="96">
        <f>COUNTIF(V4:V102,"&gt;=60")-COUNTIF(V4:V102,"&gt;74.9")</f>
        <v>0</v>
      </c>
      <c r="S117" s="96">
        <f>COUNTIF(V4:V102,"&gt;=75")-COUNTIF(V4:V102,"&gt;89.9")</f>
        <v>0</v>
      </c>
      <c r="T117" s="96">
        <f>COUNTIF(V4:V102,"&gt;=90")-COUNTIF(V4:V102,"&gt;100")</f>
        <v>0</v>
      </c>
      <c r="U117" s="29">
        <f t="shared" si="9"/>
        <v>0</v>
      </c>
      <c r="V117" s="30" t="e">
        <f t="shared" si="10"/>
        <v>#DIV/0!</v>
      </c>
      <c r="W117" s="92" t="e">
        <f>AVERAGE(V4:V102)</f>
        <v>#DIV/0!</v>
      </c>
      <c r="X117" s="83"/>
      <c r="Y117" s="9"/>
      <c r="Z117" s="9"/>
      <c r="AA117" s="9"/>
      <c r="AB117" s="9"/>
      <c r="AC117" s="9"/>
      <c r="AD117" s="9"/>
      <c r="AE117" s="9"/>
      <c r="AF117" s="9"/>
      <c r="AG117" s="9"/>
      <c r="AH117" s="19"/>
      <c r="AI117" s="19"/>
      <c r="AJ117" s="25"/>
      <c r="AK117" s="25"/>
    </row>
    <row r="118" spans="1:38" hidden="1">
      <c r="A118" s="93"/>
      <c r="B118" s="78">
        <f>X2</f>
        <v>0</v>
      </c>
      <c r="C118" s="79">
        <f>COUNTA(Y4:Y102)</f>
        <v>0</v>
      </c>
      <c r="D118" s="104">
        <f t="shared" si="7"/>
        <v>0</v>
      </c>
      <c r="E118" s="80" t="e">
        <f t="shared" si="8"/>
        <v>#DIV/0!</v>
      </c>
      <c r="F118" s="79">
        <f>COUNTIF(Y4:Y102,"A1")</f>
        <v>0</v>
      </c>
      <c r="G118" s="79">
        <f>COUNTIF(Y4:Y102,"A2")</f>
        <v>0</v>
      </c>
      <c r="H118" s="79">
        <f>COUNTIF(Y4:Y102,"B1")</f>
        <v>0</v>
      </c>
      <c r="I118" s="79">
        <f>COUNTIF(Y4:Y102,"B2")</f>
        <v>0</v>
      </c>
      <c r="J118" s="79">
        <f>COUNTIF(Y4:Y102,"C1")</f>
        <v>0</v>
      </c>
      <c r="K118" s="79">
        <f>COUNTIF(Y4:Y102,"C2")</f>
        <v>0</v>
      </c>
      <c r="L118" s="79">
        <f>COUNTIF(Y4:Y102,"D1")</f>
        <v>0</v>
      </c>
      <c r="M118" s="79">
        <f>COUNTIF(Y4:Y102,"D2")</f>
        <v>0</v>
      </c>
      <c r="N118" s="72">
        <f>COUNTIF(Y4:Y102,"E")</f>
        <v>0</v>
      </c>
      <c r="O118" s="81">
        <f>COUNTIF(X4:X102,"&gt;=0")-COUNTIF(X4:X102,"&gt;32")</f>
        <v>0</v>
      </c>
      <c r="P118" s="81">
        <f>COUNTIF(X4:X102,"&gt;=33")-COUNTIF(X4:X102,"&gt;44.9")</f>
        <v>0</v>
      </c>
      <c r="Q118" s="81">
        <f>COUNTIF(X4:X102,"&gt;=45")-COUNTIF(X4:X102,"&gt;59.9")</f>
        <v>0</v>
      </c>
      <c r="R118" s="81">
        <f>COUNTIF(X4:X102,"&gt;=60")-COUNTIF(X4:X102,"&gt;74.9")</f>
        <v>0</v>
      </c>
      <c r="S118" s="81">
        <f>COUNTIF(X4:X102,"&gt;=75")-COUNTIF(X4:X102,"&gt;89.9")</f>
        <v>0</v>
      </c>
      <c r="T118" s="81">
        <f>COUNTIF(X4:X102,"&gt;=90")-COUNTIF(X4:X102,"&gt;100")</f>
        <v>0</v>
      </c>
      <c r="U118" s="29">
        <f t="shared" si="9"/>
        <v>0</v>
      </c>
      <c r="V118" s="30" t="e">
        <f t="shared" si="10"/>
        <v>#DIV/0!</v>
      </c>
      <c r="W118" s="79" t="e">
        <f>AVERAGE(X4:X102)</f>
        <v>#DIV/0!</v>
      </c>
      <c r="X118" s="83"/>
      <c r="Y118" s="9"/>
      <c r="Z118" s="9"/>
      <c r="AA118" s="9"/>
      <c r="AB118" s="9"/>
      <c r="AC118" s="9"/>
      <c r="AD118" s="9"/>
      <c r="AE118" s="9"/>
      <c r="AF118" s="9"/>
      <c r="AG118" s="9"/>
      <c r="AH118" s="19"/>
      <c r="AI118" s="19"/>
      <c r="AJ118" s="25"/>
      <c r="AK118" s="25"/>
    </row>
    <row r="119" spans="1:38" hidden="1">
      <c r="A119" s="93"/>
      <c r="B119" s="84">
        <f>Z2</f>
        <v>0</v>
      </c>
      <c r="C119" s="85">
        <f>COUNTA(AA4:AA102)</f>
        <v>0</v>
      </c>
      <c r="D119" s="104">
        <f t="shared" si="7"/>
        <v>0</v>
      </c>
      <c r="E119" s="86" t="e">
        <f t="shared" si="8"/>
        <v>#DIV/0!</v>
      </c>
      <c r="F119" s="85">
        <f>COUNTIF(AA4:AA102,"A1")</f>
        <v>0</v>
      </c>
      <c r="G119" s="85">
        <f>COUNTIF(AA4:AA102,"A2")</f>
        <v>0</v>
      </c>
      <c r="H119" s="85">
        <f>COUNTIF(AA4:AA102,"B1")</f>
        <v>0</v>
      </c>
      <c r="I119" s="85">
        <f>COUNTIF(AA4:AA102,"B2")</f>
        <v>0</v>
      </c>
      <c r="J119" s="85">
        <f>COUNTIF(AA4:AA102,"C1")</f>
        <v>0</v>
      </c>
      <c r="K119" s="85">
        <f>COUNTIF(AA4:AA102,"C2")</f>
        <v>0</v>
      </c>
      <c r="L119" s="85">
        <f>COUNTIF(AA4:AA102,"D1")</f>
        <v>0</v>
      </c>
      <c r="M119" s="85">
        <f>COUNTIF(AA4:AA102,"D2")</f>
        <v>0</v>
      </c>
      <c r="N119" s="72">
        <f>COUNTIF(AA4:AA102,"E")</f>
        <v>0</v>
      </c>
      <c r="O119" s="87">
        <f>COUNTIF(Z4:Z102,"&gt;=0")-COUNTIF(Z4:Z102,"&gt;32")</f>
        <v>0</v>
      </c>
      <c r="P119" s="87">
        <f>COUNTIF(Z4:Z102,"&gt;=33")-COUNTIF(Z4:Z102,"&gt;44.9")</f>
        <v>0</v>
      </c>
      <c r="Q119" s="87">
        <f>COUNTIF(Z4:Z102,"&gt;=45")-COUNTIF(Z4:Z102,"&gt;59.9")</f>
        <v>0</v>
      </c>
      <c r="R119" s="87">
        <f>COUNTIF(Z4:Z102,"&gt;=60")-COUNTIF(Z4:Z102,"&gt;74.9")</f>
        <v>0</v>
      </c>
      <c r="S119" s="87">
        <f>COUNTIF(Z4:Z102,"&gt;=75")-COUNTIF(Z4:Z102,"&gt;89.9")</f>
        <v>0</v>
      </c>
      <c r="T119" s="87">
        <f>COUNTIF(Z4:Z102,"&gt;=90")-COUNTIF(Z4:Z102,"&gt;100")</f>
        <v>0</v>
      </c>
      <c r="U119" s="24">
        <f t="shared" si="9"/>
        <v>0</v>
      </c>
      <c r="V119" s="31" t="e">
        <f t="shared" si="10"/>
        <v>#DIV/0!</v>
      </c>
      <c r="W119" s="85" t="e">
        <f>AVERAGE(Z4:Z102)</f>
        <v>#DIV/0!</v>
      </c>
      <c r="X119" s="83"/>
      <c r="Y119" s="9"/>
      <c r="Z119" s="9"/>
      <c r="AA119" s="9"/>
      <c r="AB119" s="9"/>
      <c r="AC119" s="9"/>
      <c r="AD119" s="9"/>
      <c r="AE119" s="9"/>
      <c r="AF119" s="9"/>
      <c r="AG119" s="9"/>
      <c r="AH119" s="19"/>
      <c r="AI119" s="19"/>
      <c r="AJ119" s="25"/>
      <c r="AK119" s="25"/>
    </row>
    <row r="120" spans="1:38" hidden="1">
      <c r="A120" s="93"/>
      <c r="B120" s="94">
        <f>AB2</f>
        <v>0</v>
      </c>
      <c r="C120" s="92">
        <f>COUNTA(AC4:AC102)</f>
        <v>0</v>
      </c>
      <c r="D120" s="104">
        <f t="shared" si="7"/>
        <v>0</v>
      </c>
      <c r="E120" s="95" t="e">
        <f t="shared" si="8"/>
        <v>#DIV/0!</v>
      </c>
      <c r="F120" s="92">
        <f>COUNTIF(AC4:AC102,"A1")</f>
        <v>0</v>
      </c>
      <c r="G120" s="92">
        <f>COUNTIF(AC4:AC102,"A2")</f>
        <v>0</v>
      </c>
      <c r="H120" s="92">
        <f>COUNTIF(AC4:AC102,"B1")</f>
        <v>0</v>
      </c>
      <c r="I120" s="92">
        <f>COUNTIF(AC4:AC102,"B2")</f>
        <v>0</v>
      </c>
      <c r="J120" s="92">
        <f>COUNTIF(AC4:AC102,"C1")</f>
        <v>0</v>
      </c>
      <c r="K120" s="92">
        <f>COUNTIF(AC4:AC102,"C2")</f>
        <v>0</v>
      </c>
      <c r="L120" s="92">
        <f>COUNTIF(AC4:AC102,"D1")</f>
        <v>0</v>
      </c>
      <c r="M120" s="92">
        <f>COUNTIF(AC4:AC102,"D2")</f>
        <v>0</v>
      </c>
      <c r="N120" s="72">
        <f>COUNTIF(AC4:AC102,"E")</f>
        <v>0</v>
      </c>
      <c r="O120" s="96">
        <f>COUNTIF(AB4:AB102,"&gt;=0")-COUNTIF(AB4:AB102,"&gt;32")</f>
        <v>0</v>
      </c>
      <c r="P120" s="96">
        <f>COUNTIF(AB4:AB102,"&gt;=33")-COUNTIF(AB4:AB102,"&gt;44.9")</f>
        <v>0</v>
      </c>
      <c r="Q120" s="96">
        <f>COUNTIF(AB4:AB102,"&gt;=45")-COUNTIF(AB4:AB102,"&gt;59.9")</f>
        <v>0</v>
      </c>
      <c r="R120" s="96">
        <f>COUNTIF(AB4:AB102,"&gt;=60")-COUNTIF(AB4:AB102,"&gt;74.9")</f>
        <v>0</v>
      </c>
      <c r="S120" s="96">
        <f>COUNTIF(AB4:AB102,"&gt;=75")-COUNTIF(AB4:AB102,"&gt;89.9")</f>
        <v>0</v>
      </c>
      <c r="T120" s="96">
        <f>COUNTIF(AB4:AB102,"&gt;=90")-COUNTIF(AB4:AB102,"&gt;100")</f>
        <v>0</v>
      </c>
      <c r="U120" s="29">
        <f t="shared" si="9"/>
        <v>0</v>
      </c>
      <c r="V120" s="30" t="e">
        <f t="shared" si="10"/>
        <v>#DIV/0!</v>
      </c>
      <c r="W120" s="92" t="e">
        <f>AVERAGE(AB4:AB102)</f>
        <v>#DIV/0!</v>
      </c>
      <c r="X120" s="83"/>
      <c r="Y120" s="9"/>
      <c r="Z120" s="9"/>
      <c r="AA120" s="9"/>
      <c r="AB120" s="9"/>
      <c r="AC120" s="9"/>
      <c r="AD120" s="9"/>
      <c r="AE120" s="9"/>
      <c r="AF120" s="9"/>
      <c r="AG120" s="9"/>
      <c r="AH120" s="19"/>
      <c r="AI120" s="19"/>
      <c r="AJ120" s="25"/>
      <c r="AK120" s="25"/>
    </row>
    <row r="121" spans="1:38" hidden="1">
      <c r="A121" s="93"/>
      <c r="B121" s="78">
        <f>AD2</f>
        <v>0</v>
      </c>
      <c r="C121" s="79">
        <f>COUNTA(AE4:AE102)</f>
        <v>0</v>
      </c>
      <c r="D121" s="104">
        <f t="shared" si="7"/>
        <v>0</v>
      </c>
      <c r="E121" s="80" t="e">
        <f t="shared" si="8"/>
        <v>#DIV/0!</v>
      </c>
      <c r="F121" s="79">
        <f>COUNTIF(AE4:AE102,"A1")</f>
        <v>0</v>
      </c>
      <c r="G121" s="79">
        <f>COUNTIF(AE4:AE102,"A2")</f>
        <v>0</v>
      </c>
      <c r="H121" s="79">
        <f>COUNTIF(AE4:AE102,"B1")</f>
        <v>0</v>
      </c>
      <c r="I121" s="79">
        <f>COUNTIF(AE4:AE102,"B2")</f>
        <v>0</v>
      </c>
      <c r="J121" s="79">
        <f>COUNTIF(AE4:AE102,"C1")</f>
        <v>0</v>
      </c>
      <c r="K121" s="79">
        <f>COUNTIF(AE4:AE102,"C2")</f>
        <v>0</v>
      </c>
      <c r="L121" s="79">
        <f>COUNTIF(AE4:AE102,"D1")</f>
        <v>0</v>
      </c>
      <c r="M121" s="79">
        <f>COUNTIF(AE4:AE102,"D2")</f>
        <v>0</v>
      </c>
      <c r="N121" s="72">
        <f>COUNTIF(AE4:AE102,"E")</f>
        <v>0</v>
      </c>
      <c r="O121" s="81">
        <f>COUNTIF(AD4:AD102,"&gt;=0")-COUNTIF(AD4:AD102,"&gt;32")</f>
        <v>0</v>
      </c>
      <c r="P121" s="81">
        <f>COUNTIF(AD4:AD102,"&gt;=33")-COUNTIF(AD4:AD102,"&gt;44.9")</f>
        <v>0</v>
      </c>
      <c r="Q121" s="81">
        <f>COUNTIF(AD4:AD102,"&gt;=45")-COUNTIF(AD4:AD102,"&gt;59.9")</f>
        <v>0</v>
      </c>
      <c r="R121" s="81">
        <f>COUNTIF(AD4:AD102,"&gt;=60")-COUNTIF(AD4:AD102,"&gt;74.9")</f>
        <v>0</v>
      </c>
      <c r="S121" s="81">
        <f>COUNTIF(AD4:AD102,"&gt;=75")-COUNTIF(AD4:AD102,"&gt;89.9")</f>
        <v>0</v>
      </c>
      <c r="T121" s="81">
        <f>COUNTIF(AD4:AD102,"&gt;=90")-COUNTIF(AD4:AD102,"&gt;100")</f>
        <v>0</v>
      </c>
      <c r="U121" s="29">
        <f t="shared" si="9"/>
        <v>0</v>
      </c>
      <c r="V121" s="30" t="e">
        <f t="shared" si="10"/>
        <v>#DIV/0!</v>
      </c>
      <c r="W121" s="79" t="e">
        <f>AVERAGE(AD4:AD102)</f>
        <v>#DIV/0!</v>
      </c>
      <c r="X121" s="83"/>
      <c r="Y121" s="9"/>
      <c r="Z121" s="9"/>
      <c r="AA121" s="9"/>
      <c r="AB121" s="9"/>
      <c r="AC121" s="9"/>
      <c r="AD121" s="9"/>
      <c r="AE121" s="9"/>
      <c r="AF121" s="9"/>
      <c r="AG121" s="9"/>
      <c r="AH121" s="19"/>
      <c r="AI121" s="19"/>
      <c r="AJ121" s="25"/>
      <c r="AK121" s="25"/>
    </row>
    <row r="122" spans="1:38" hidden="1">
      <c r="A122" s="93"/>
      <c r="B122" s="84">
        <f>AF2</f>
        <v>0</v>
      </c>
      <c r="C122" s="85">
        <f>COUNTA(AG4:AG102)</f>
        <v>0</v>
      </c>
      <c r="D122" s="104">
        <f t="shared" si="7"/>
        <v>0</v>
      </c>
      <c r="E122" s="86" t="e">
        <f t="shared" si="8"/>
        <v>#DIV/0!</v>
      </c>
      <c r="F122" s="85">
        <f>COUNTIF(AG4:AG102,"A1")</f>
        <v>0</v>
      </c>
      <c r="G122" s="85">
        <f>COUNTIF(AG4:AG102,"A2")</f>
        <v>0</v>
      </c>
      <c r="H122" s="85">
        <f>COUNTIF(AG4:AG102,"B1")</f>
        <v>0</v>
      </c>
      <c r="I122" s="85">
        <f>COUNTIF(AG4:AG102,"B2")</f>
        <v>0</v>
      </c>
      <c r="J122" s="85">
        <f>COUNTIF(AG4:AG102,"C1")</f>
        <v>0</v>
      </c>
      <c r="K122" s="85">
        <f>COUNTIF(AG4:AG102,"C2")</f>
        <v>0</v>
      </c>
      <c r="L122" s="85">
        <f>COUNTIF(AG4:AG102,"D1")</f>
        <v>0</v>
      </c>
      <c r="M122" s="85">
        <f>COUNTIF(AG4:AG102,"D2")</f>
        <v>0</v>
      </c>
      <c r="N122" s="72">
        <f>COUNTIF(AG4:AG102,"E")</f>
        <v>0</v>
      </c>
      <c r="O122" s="87">
        <f>COUNTIF(AF4:AF102,"&gt;=0")-COUNTIF(AF4:AF102,"&gt;32")</f>
        <v>0</v>
      </c>
      <c r="P122" s="87">
        <f>COUNTIF(AF4:AF102,"&gt;=33")-COUNTIF(AF4:AF102,"&gt;44.9")</f>
        <v>0</v>
      </c>
      <c r="Q122" s="87">
        <f>COUNTIF(AF4:AF102,"&gt;=45")-COUNTIF(AF4:AF102,"&gt;59.9")</f>
        <v>0</v>
      </c>
      <c r="R122" s="87">
        <f>COUNTIF(AF4:AF102,"&gt;=60")-COUNTIF(AF4:AF102,"&gt;74.9")</f>
        <v>0</v>
      </c>
      <c r="S122" s="87">
        <f>COUNTIF(AF4:AF102,"&gt;=75")-COUNTIF(AF4:AF102,"&gt;89.9")</f>
        <v>0</v>
      </c>
      <c r="T122" s="87">
        <f>COUNTIF(AF4:AF102,"&gt;=90")-COUNTIF(AF4:AF103,"&gt;100")</f>
        <v>0</v>
      </c>
      <c r="U122" s="24">
        <f t="shared" si="9"/>
        <v>0</v>
      </c>
      <c r="V122" s="31" t="e">
        <f t="shared" si="10"/>
        <v>#DIV/0!</v>
      </c>
      <c r="W122" s="85" t="e">
        <f>AVERAGE(AF4:AF102)</f>
        <v>#DIV/0!</v>
      </c>
      <c r="X122" s="83"/>
      <c r="Y122" s="9"/>
      <c r="Z122" s="9"/>
      <c r="AA122" s="9"/>
      <c r="AB122" s="9"/>
      <c r="AC122" s="9"/>
      <c r="AD122" s="9"/>
      <c r="AE122" s="9"/>
      <c r="AF122" s="9"/>
      <c r="AG122" s="9"/>
      <c r="AH122" s="19"/>
      <c r="AI122" s="19"/>
      <c r="AJ122" s="25"/>
      <c r="AK122" s="25"/>
    </row>
    <row r="123" spans="1:38">
      <c r="A123" s="73"/>
      <c r="B123" s="75" t="s">
        <v>174</v>
      </c>
      <c r="C123" s="97">
        <v>39</v>
      </c>
      <c r="D123" s="71">
        <f>COUNTIF(AL4:AL42,"pass")</f>
        <v>39</v>
      </c>
      <c r="E123" s="88">
        <f t="shared" si="8"/>
        <v>100</v>
      </c>
      <c r="F123" s="74">
        <f>SUM(F109:F122)</f>
        <v>17</v>
      </c>
      <c r="G123" s="74">
        <f t="shared" ref="G123:N123" si="11">SUM(G109:G122)</f>
        <v>25</v>
      </c>
      <c r="H123" s="74">
        <f t="shared" si="11"/>
        <v>29</v>
      </c>
      <c r="I123" s="74">
        <f t="shared" si="11"/>
        <v>34</v>
      </c>
      <c r="J123" s="74">
        <f t="shared" si="11"/>
        <v>44</v>
      </c>
      <c r="K123" s="74">
        <f t="shared" si="11"/>
        <v>32</v>
      </c>
      <c r="L123" s="74">
        <f t="shared" si="11"/>
        <v>28</v>
      </c>
      <c r="M123" s="74">
        <f t="shared" si="11"/>
        <v>22</v>
      </c>
      <c r="N123" s="72">
        <f t="shared" si="11"/>
        <v>3</v>
      </c>
      <c r="O123" s="76">
        <f>COUNTIF(AI4:AI102,"&gt;=0")-COUNTIF(AI4:AI102,"&gt;32")</f>
        <v>0</v>
      </c>
      <c r="P123" s="76">
        <f>COUNTIF(AI4:AI102,"&gt;=33")-COUNTIF(AI4:AI102,"&gt;44.9")</f>
        <v>0</v>
      </c>
      <c r="Q123" s="76">
        <f>COUNTIF(AI4:AI102,"&gt;=45")-COUNTIF(AI4:AI102,"&gt;59.9")</f>
        <v>5</v>
      </c>
      <c r="R123" s="76">
        <f>COUNTIF(AI4:AI102,"&gt;=60")-COUNTIF(AI4:AI102,"&gt;74.9")</f>
        <v>16</v>
      </c>
      <c r="S123" s="76">
        <f>COUNTIF(AI4:AI102,"&gt;=75")-COUNTIF(AI4:AI102,"&gt;89.9")</f>
        <v>16</v>
      </c>
      <c r="T123" s="76">
        <f>COUNTIF(AI4:AI102,"&gt;=90")-COUNTIF(AI4:AI102,"&gt;100")</f>
        <v>2</v>
      </c>
      <c r="U123" s="24">
        <f t="shared" si="9"/>
        <v>1005</v>
      </c>
      <c r="V123" s="31">
        <f>U123*100/(C123*8*6)</f>
        <v>53.685897435897438</v>
      </c>
      <c r="W123" s="88">
        <f>AVERAGE(AH4:AH102)</f>
        <v>360.69230769230768</v>
      </c>
      <c r="X123" s="129">
        <f>AVERAGE(AI4:AI102)</f>
        <v>72.138461538461513</v>
      </c>
      <c r="Y123" s="9" t="s">
        <v>17</v>
      </c>
      <c r="Z123" s="9"/>
      <c r="AA123" s="9"/>
      <c r="AB123" s="9"/>
      <c r="AC123" s="9"/>
      <c r="AD123" s="9"/>
      <c r="AE123" s="9"/>
      <c r="AF123" s="9"/>
      <c r="AG123" s="9"/>
      <c r="AH123" s="19" t="s">
        <v>17</v>
      </c>
      <c r="AI123" s="19"/>
      <c r="AJ123" s="25"/>
      <c r="AK123" s="25"/>
    </row>
    <row r="124" spans="1:38">
      <c r="A124" s="73"/>
      <c r="B124" s="105" t="s">
        <v>167</v>
      </c>
      <c r="C124" s="101" t="s">
        <v>30</v>
      </c>
      <c r="D124" s="102">
        <f>COUNTIF(AL4:AL42,"Comp")</f>
        <v>0</v>
      </c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9"/>
      <c r="Z124" s="9"/>
      <c r="AA124" s="9"/>
      <c r="AB124" s="9"/>
      <c r="AC124" s="9"/>
      <c r="AD124" s="9"/>
      <c r="AE124" s="9"/>
      <c r="AF124" s="9"/>
      <c r="AG124" s="9"/>
      <c r="AH124" s="19"/>
      <c r="AI124" s="19"/>
      <c r="AJ124" s="25"/>
      <c r="AK124" s="25"/>
    </row>
    <row r="125" spans="1:38">
      <c r="A125" s="73"/>
      <c r="B125" s="98"/>
      <c r="C125" s="103" t="s">
        <v>32</v>
      </c>
      <c r="D125" s="102">
        <f>COUNTIF(AL4:AL42,"Essential Repeat")</f>
        <v>0</v>
      </c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9"/>
      <c r="Z125" s="9"/>
      <c r="AA125" s="9"/>
      <c r="AB125" s="9"/>
      <c r="AC125" s="9"/>
      <c r="AD125" s="9"/>
      <c r="AE125" s="9"/>
      <c r="AF125" s="9"/>
      <c r="AG125" s="9"/>
      <c r="AH125" s="19"/>
      <c r="AI125" s="19"/>
      <c r="AJ125" s="25"/>
      <c r="AK125" s="25"/>
    </row>
    <row r="126" spans="1:38">
      <c r="A126" s="73"/>
      <c r="B126" s="158" t="s">
        <v>175</v>
      </c>
      <c r="C126" s="158"/>
      <c r="D126" s="158"/>
      <c r="E126" s="159"/>
      <c r="F126" s="124">
        <f>SUM(F109:F114)</f>
        <v>17</v>
      </c>
      <c r="G126" s="124">
        <f t="shared" ref="G126:T126" si="12">SUM(G109:G114)</f>
        <v>24</v>
      </c>
      <c r="H126" s="124">
        <f t="shared" si="12"/>
        <v>29</v>
      </c>
      <c r="I126" s="124">
        <f t="shared" si="12"/>
        <v>28</v>
      </c>
      <c r="J126" s="124">
        <f t="shared" si="12"/>
        <v>35</v>
      </c>
      <c r="K126" s="124">
        <f t="shared" si="12"/>
        <v>23</v>
      </c>
      <c r="L126" s="124">
        <f t="shared" si="12"/>
        <v>18</v>
      </c>
      <c r="M126" s="124">
        <f t="shared" si="12"/>
        <v>18</v>
      </c>
      <c r="N126" s="124">
        <f t="shared" si="12"/>
        <v>3</v>
      </c>
      <c r="O126" s="124">
        <f t="shared" si="12"/>
        <v>3</v>
      </c>
      <c r="P126" s="124">
        <f t="shared" si="12"/>
        <v>25</v>
      </c>
      <c r="Q126" s="124">
        <f t="shared" si="12"/>
        <v>40</v>
      </c>
      <c r="R126" s="124">
        <f t="shared" si="12"/>
        <v>41</v>
      </c>
      <c r="S126" s="124">
        <f t="shared" si="12"/>
        <v>63</v>
      </c>
      <c r="T126" s="124">
        <f t="shared" si="12"/>
        <v>13</v>
      </c>
      <c r="U126" s="125">
        <f>F126*8+G126*7+H126*6+I126*5+J126*4+K126*3+L126*2+M126*1</f>
        <v>881</v>
      </c>
      <c r="V126" s="126">
        <f>U126*100/(C123*8*5)</f>
        <v>56.474358974358971</v>
      </c>
      <c r="W126" s="125">
        <f>(SUM(F4:F44)+SUM(H4:H44)+SUM(J4:J44)+SUM(L4:L44)+SUM(N4:N44)+SUM(P4:P44))/C123</f>
        <v>330.20512820512823</v>
      </c>
      <c r="X126" s="125">
        <f>W126/5</f>
        <v>66.041025641025641</v>
      </c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8" t="s">
        <v>17</v>
      </c>
      <c r="AI126" s="19"/>
      <c r="AJ126" s="25"/>
      <c r="AK126" s="25"/>
    </row>
    <row r="127" spans="1:38" ht="15" customHeight="1">
      <c r="A127" s="147" t="s">
        <v>177</v>
      </c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</row>
    <row r="128" spans="1:38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</row>
    <row r="129" spans="1:38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</row>
    <row r="130" spans="1:38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</row>
    <row r="131" spans="1:38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</row>
    <row r="132" spans="1:38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</row>
    <row r="133" spans="1:38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</row>
  </sheetData>
  <mergeCells count="37">
    <mergeCell ref="AL1:AL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I2:AI3"/>
    <mergeCell ref="AJ2:AJ3"/>
    <mergeCell ref="AK2:AK3"/>
    <mergeCell ref="AD2:AE2"/>
    <mergeCell ref="AF2:AG2"/>
    <mergeCell ref="AH2:AH3"/>
    <mergeCell ref="X2:Y2"/>
    <mergeCell ref="Z2:AA2"/>
    <mergeCell ref="AB2:AC2"/>
    <mergeCell ref="F103:G103"/>
    <mergeCell ref="H103:I103"/>
    <mergeCell ref="J103:K103"/>
    <mergeCell ref="L103:M103"/>
    <mergeCell ref="N103:O103"/>
    <mergeCell ref="A127:AL133"/>
    <mergeCell ref="B126:E126"/>
    <mergeCell ref="AF103:AG103"/>
    <mergeCell ref="A106:W106"/>
    <mergeCell ref="A107:W107"/>
    <mergeCell ref="T103:U103"/>
    <mergeCell ref="V103:W103"/>
    <mergeCell ref="X103:Y103"/>
    <mergeCell ref="Z103:AA103"/>
    <mergeCell ref="AB103:AC103"/>
    <mergeCell ref="AD103:AE103"/>
    <mergeCell ref="P103:Q103"/>
    <mergeCell ref="R103:S103"/>
  </mergeCells>
  <conditionalFormatting sqref="F4:AL42">
    <cfRule type="expression" dxfId="1" priority="1">
      <formula>OR($G4="E",$I4="E",$K4="E",$M4="E",$O4="E",$Q4="E",$S4="E")</formula>
    </cfRule>
  </conditionalFormatting>
  <dataValidations count="3">
    <dataValidation type="list" allowBlank="1" showInputMessage="1" showErrorMessage="1" sqref="C4:C71">
      <formula1>"BOY, GIRL"</formula1>
    </dataValidation>
    <dataValidation type="list" allowBlank="1" showInputMessage="1" showErrorMessage="1" sqref="D4:D71">
      <formula1>"A,B,C,D,E,F,G,H,I,J,K"</formula1>
    </dataValidation>
    <dataValidation type="list" allowBlank="1" showInputMessage="1" showErrorMessage="1" sqref="E4:E71">
      <formula1>"Science, Commerce, Humanities, Vocational"</formula1>
    </dataValidation>
  </dataValidations>
  <pageMargins left="0.11811023622047245" right="0.11811023622047245" top="0.15748031496062992" bottom="0.15748031496062992" header="0" footer="0"/>
  <pageSetup paperSize="9" scale="87" orientation="landscape" r:id="rId1"/>
  <rowBreaks count="1" manualBreakCount="1">
    <brk id="103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136"/>
  <sheetViews>
    <sheetView tabSelected="1" view="pageBreakPreview" topLeftCell="A37" zoomScaleSheetLayoutView="100" workbookViewId="0">
      <selection activeCell="A130" sqref="A130:AL136"/>
    </sheetView>
  </sheetViews>
  <sheetFormatPr defaultRowHeight="15"/>
  <cols>
    <col min="1" max="1" width="8.140625" style="10" customWidth="1"/>
    <col min="2" max="2" width="17.85546875" style="10" customWidth="1"/>
    <col min="3" max="3" width="4.42578125" style="10" customWidth="1"/>
    <col min="4" max="4" width="3.42578125" style="9" customWidth="1"/>
    <col min="5" max="5" width="4.28515625" style="10" customWidth="1"/>
    <col min="6" max="21" width="4.28515625" customWidth="1"/>
    <col min="22" max="22" width="5.140625" customWidth="1"/>
    <col min="23" max="23" width="4.5703125" customWidth="1"/>
    <col min="24" max="24" width="4.28515625" customWidth="1"/>
    <col min="25" max="33" width="4.7109375" hidden="1" customWidth="1"/>
    <col min="34" max="34" width="4" style="4" customWidth="1"/>
    <col min="35" max="35" width="3.7109375" style="4" customWidth="1"/>
    <col min="36" max="36" width="3.5703125" style="7" customWidth="1"/>
    <col min="37" max="37" width="4.7109375" style="7" customWidth="1"/>
    <col min="38" max="38" width="6.5703125" style="8" customWidth="1"/>
    <col min="39" max="39" width="2.85546875" customWidth="1"/>
  </cols>
  <sheetData>
    <row r="1" spans="1:38">
      <c r="A1" t="s">
        <v>179</v>
      </c>
      <c r="C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9"/>
      <c r="AI1" s="19"/>
      <c r="AJ1" s="25"/>
      <c r="AK1" s="25"/>
      <c r="AL1" s="139" t="s">
        <v>33</v>
      </c>
    </row>
    <row r="2" spans="1:38" s="1" customFormat="1" ht="28.5" customHeight="1">
      <c r="A2" s="11"/>
      <c r="B2" s="11"/>
      <c r="C2" s="6"/>
      <c r="D2" s="6"/>
      <c r="E2" s="6"/>
      <c r="F2" s="141" t="s">
        <v>34</v>
      </c>
      <c r="G2" s="141"/>
      <c r="H2" s="141" t="s">
        <v>35</v>
      </c>
      <c r="I2" s="141"/>
      <c r="J2" s="141" t="s">
        <v>36</v>
      </c>
      <c r="K2" s="141"/>
      <c r="L2" s="141" t="s">
        <v>37</v>
      </c>
      <c r="M2" s="141"/>
      <c r="N2" s="141" t="s">
        <v>38</v>
      </c>
      <c r="O2" s="141"/>
      <c r="P2" s="141" t="s">
        <v>39</v>
      </c>
      <c r="Q2" s="141"/>
      <c r="R2" s="141" t="s">
        <v>40</v>
      </c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2" t="s">
        <v>25</v>
      </c>
      <c r="AI2" s="142" t="s">
        <v>17</v>
      </c>
      <c r="AJ2" s="144" t="s">
        <v>26</v>
      </c>
      <c r="AK2" s="146" t="s">
        <v>31</v>
      </c>
      <c r="AL2" s="139"/>
    </row>
    <row r="3" spans="1:38" s="6" customFormat="1" ht="23.25" customHeight="1">
      <c r="A3" s="34" t="s">
        <v>0</v>
      </c>
      <c r="B3" s="35" t="s">
        <v>1</v>
      </c>
      <c r="C3" s="6" t="s">
        <v>2</v>
      </c>
      <c r="D3" s="6" t="s">
        <v>3</v>
      </c>
      <c r="F3" s="21" t="s">
        <v>4</v>
      </c>
      <c r="G3" s="21" t="s">
        <v>5</v>
      </c>
      <c r="H3" s="21" t="s">
        <v>4</v>
      </c>
      <c r="I3" s="21" t="s">
        <v>5</v>
      </c>
      <c r="J3" s="21" t="s">
        <v>4</v>
      </c>
      <c r="K3" s="21" t="s">
        <v>5</v>
      </c>
      <c r="L3" s="21" t="s">
        <v>4</v>
      </c>
      <c r="M3" s="21" t="s">
        <v>5</v>
      </c>
      <c r="N3" s="21" t="s">
        <v>4</v>
      </c>
      <c r="O3" s="21" t="s">
        <v>5</v>
      </c>
      <c r="P3" s="21" t="s">
        <v>4</v>
      </c>
      <c r="Q3" s="21" t="s">
        <v>5</v>
      </c>
      <c r="R3" s="21" t="s">
        <v>4</v>
      </c>
      <c r="S3" s="21" t="s">
        <v>5</v>
      </c>
      <c r="T3" s="21" t="s">
        <v>4</v>
      </c>
      <c r="U3" s="21" t="s">
        <v>5</v>
      </c>
      <c r="V3" s="21" t="s">
        <v>4</v>
      </c>
      <c r="W3" s="21" t="s">
        <v>5</v>
      </c>
      <c r="X3" s="21" t="s">
        <v>4</v>
      </c>
      <c r="Y3" s="21" t="s">
        <v>5</v>
      </c>
      <c r="Z3" s="21" t="s">
        <v>4</v>
      </c>
      <c r="AA3" s="21" t="s">
        <v>5</v>
      </c>
      <c r="AB3" s="21" t="s">
        <v>4</v>
      </c>
      <c r="AC3" s="21" t="s">
        <v>5</v>
      </c>
      <c r="AD3" s="21" t="s">
        <v>4</v>
      </c>
      <c r="AE3" s="21" t="s">
        <v>5</v>
      </c>
      <c r="AF3" s="21" t="s">
        <v>4</v>
      </c>
      <c r="AG3" s="21" t="s">
        <v>5</v>
      </c>
      <c r="AH3" s="143"/>
      <c r="AI3" s="143"/>
      <c r="AJ3" s="145"/>
      <c r="AK3" s="146"/>
      <c r="AL3" s="140"/>
    </row>
    <row r="4" spans="1:38" ht="12.95" customHeight="1">
      <c r="A4" s="12">
        <v>12198305</v>
      </c>
      <c r="B4" s="20" t="s">
        <v>122</v>
      </c>
      <c r="C4" s="48" t="s">
        <v>50</v>
      </c>
      <c r="D4" s="48" t="s">
        <v>123</v>
      </c>
      <c r="E4" s="109"/>
      <c r="F4" s="26">
        <v>80</v>
      </c>
      <c r="G4" s="26" t="s">
        <v>10</v>
      </c>
      <c r="H4" s="26">
        <v>89</v>
      </c>
      <c r="I4" s="26" t="s">
        <v>13</v>
      </c>
      <c r="J4" s="26">
        <v>46</v>
      </c>
      <c r="K4" s="26" t="s">
        <v>8</v>
      </c>
      <c r="L4" s="26"/>
      <c r="M4" s="26"/>
      <c r="N4" s="26">
        <v>95</v>
      </c>
      <c r="O4" s="26" t="s">
        <v>13</v>
      </c>
      <c r="P4" s="26">
        <v>83</v>
      </c>
      <c r="Q4" s="26" t="s">
        <v>10</v>
      </c>
      <c r="R4" s="26">
        <v>83</v>
      </c>
      <c r="S4" s="26" t="s">
        <v>11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>
        <f>SUM(F4+H4)+SUM(LARGE(J4:S4,{1,2,3}))</f>
        <v>430</v>
      </c>
      <c r="AI4" s="26">
        <f t="shared" ref="AI4:AI44" si="0">AH4/5</f>
        <v>86</v>
      </c>
      <c r="AJ4" s="51">
        <f t="shared" ref="AJ4:AJ44" si="1">IF(AL4="Pass",RANK(AH4,$AH$4:$AH$104,0),"")</f>
        <v>8</v>
      </c>
      <c r="AK4" s="51">
        <f t="shared" ref="AK4:AK44" si="2">COUNTIF(F4:AG4,"E")</f>
        <v>0</v>
      </c>
      <c r="AL4" s="51" t="str">
        <f t="shared" ref="AL4:AL44" si="3">IF(AK4=3,"Essential Repeat",IF(AK4=2,"Comp","Pass"))</f>
        <v>Pass</v>
      </c>
    </row>
    <row r="5" spans="1:38" ht="12.95" customHeight="1">
      <c r="A5" s="12">
        <v>12198306</v>
      </c>
      <c r="B5" s="20" t="s">
        <v>124</v>
      </c>
      <c r="C5" s="48" t="s">
        <v>46</v>
      </c>
      <c r="D5" s="48" t="s">
        <v>123</v>
      </c>
      <c r="E5" s="109"/>
      <c r="F5" s="26">
        <v>82</v>
      </c>
      <c r="G5" s="26" t="s">
        <v>10</v>
      </c>
      <c r="H5" s="26">
        <v>91</v>
      </c>
      <c r="I5" s="26" t="s">
        <v>13</v>
      </c>
      <c r="J5" s="26">
        <v>60</v>
      </c>
      <c r="K5" s="26" t="s">
        <v>12</v>
      </c>
      <c r="L5" s="26"/>
      <c r="M5" s="26"/>
      <c r="N5" s="26">
        <v>76</v>
      </c>
      <c r="O5" s="26" t="s">
        <v>10</v>
      </c>
      <c r="P5" s="26">
        <v>87</v>
      </c>
      <c r="Q5" s="26" t="s">
        <v>9</v>
      </c>
      <c r="R5" s="26">
        <v>88</v>
      </c>
      <c r="S5" s="26" t="s">
        <v>12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>
        <f>SUM(F5+H5)+SUM(LARGE(J5:S5,{1,2,3}))</f>
        <v>424</v>
      </c>
      <c r="AI5" s="26">
        <f t="shared" si="0"/>
        <v>84.8</v>
      </c>
      <c r="AJ5" s="51">
        <f t="shared" si="1"/>
        <v>9</v>
      </c>
      <c r="AK5" s="51">
        <f t="shared" si="2"/>
        <v>0</v>
      </c>
      <c r="AL5" s="51" t="str">
        <f t="shared" si="3"/>
        <v>Pass</v>
      </c>
    </row>
    <row r="6" spans="1:38" ht="12.95" customHeight="1">
      <c r="A6" s="12">
        <v>12198307</v>
      </c>
      <c r="B6" s="20" t="s">
        <v>125</v>
      </c>
      <c r="C6" s="48" t="s">
        <v>50</v>
      </c>
      <c r="D6" s="48" t="s">
        <v>123</v>
      </c>
      <c r="E6" s="109"/>
      <c r="F6" s="26">
        <v>65</v>
      </c>
      <c r="G6" s="26" t="s">
        <v>11</v>
      </c>
      <c r="H6" s="26">
        <v>91</v>
      </c>
      <c r="I6" s="26" t="s">
        <v>13</v>
      </c>
      <c r="J6" s="26">
        <v>36</v>
      </c>
      <c r="K6" s="26" t="s">
        <v>7</v>
      </c>
      <c r="L6" s="26"/>
      <c r="M6" s="26"/>
      <c r="N6" s="26">
        <v>59</v>
      </c>
      <c r="O6" s="26" t="s">
        <v>11</v>
      </c>
      <c r="P6" s="26">
        <v>53</v>
      </c>
      <c r="Q6" s="26" t="s">
        <v>6</v>
      </c>
      <c r="R6" s="26">
        <v>86</v>
      </c>
      <c r="S6" s="26" t="s">
        <v>11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>
        <f>SUM(F6+H6)+SUM(LARGE(J6:S6,{1,2,3}))</f>
        <v>354</v>
      </c>
      <c r="AI6" s="26">
        <f t="shared" si="0"/>
        <v>70.8</v>
      </c>
      <c r="AJ6" s="51">
        <f t="shared" si="1"/>
        <v>23</v>
      </c>
      <c r="AK6" s="51">
        <f t="shared" si="2"/>
        <v>0</v>
      </c>
      <c r="AL6" s="51" t="str">
        <f t="shared" si="3"/>
        <v>Pass</v>
      </c>
    </row>
    <row r="7" spans="1:38" ht="12.95" customHeight="1">
      <c r="A7" s="12">
        <v>12198308</v>
      </c>
      <c r="B7" s="20" t="s">
        <v>126</v>
      </c>
      <c r="C7" s="48" t="s">
        <v>46</v>
      </c>
      <c r="D7" s="48" t="s">
        <v>123</v>
      </c>
      <c r="E7" s="109"/>
      <c r="F7" s="26">
        <v>92</v>
      </c>
      <c r="G7" s="26" t="s">
        <v>13</v>
      </c>
      <c r="H7" s="26">
        <v>95</v>
      </c>
      <c r="I7" s="26" t="s">
        <v>13</v>
      </c>
      <c r="J7" s="26">
        <v>95</v>
      </c>
      <c r="K7" s="26" t="s">
        <v>13</v>
      </c>
      <c r="L7" s="26"/>
      <c r="M7" s="26"/>
      <c r="N7" s="26">
        <v>95</v>
      </c>
      <c r="O7" s="26" t="s">
        <v>13</v>
      </c>
      <c r="P7" s="26">
        <v>96</v>
      </c>
      <c r="Q7" s="26" t="s">
        <v>13</v>
      </c>
      <c r="R7" s="26">
        <v>98</v>
      </c>
      <c r="S7" s="26" t="s">
        <v>13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>
        <f>SUM(F7+H7)+SUM(LARGE(J7:S7,{1,2,3}))</f>
        <v>476</v>
      </c>
      <c r="AI7" s="26">
        <f t="shared" si="0"/>
        <v>95.2</v>
      </c>
      <c r="AJ7" s="51">
        <f t="shared" si="1"/>
        <v>1</v>
      </c>
      <c r="AK7" s="51">
        <f t="shared" si="2"/>
        <v>0</v>
      </c>
      <c r="AL7" s="51" t="str">
        <f t="shared" si="3"/>
        <v>Pass</v>
      </c>
    </row>
    <row r="8" spans="1:38" ht="12.95" customHeight="1">
      <c r="A8" s="12">
        <v>12198309</v>
      </c>
      <c r="B8" s="20" t="s">
        <v>127</v>
      </c>
      <c r="C8" s="48" t="s">
        <v>50</v>
      </c>
      <c r="D8" s="48" t="s">
        <v>123</v>
      </c>
      <c r="E8" s="109"/>
      <c r="F8" s="26">
        <v>84</v>
      </c>
      <c r="G8" s="26" t="s">
        <v>9</v>
      </c>
      <c r="H8" s="26">
        <v>93</v>
      </c>
      <c r="I8" s="26" t="s">
        <v>13</v>
      </c>
      <c r="J8" s="26">
        <v>42</v>
      </c>
      <c r="K8" s="26" t="s">
        <v>6</v>
      </c>
      <c r="L8" s="26"/>
      <c r="M8" s="26"/>
      <c r="N8" s="26">
        <v>61</v>
      </c>
      <c r="O8" s="26" t="s">
        <v>12</v>
      </c>
      <c r="P8" s="26">
        <v>79</v>
      </c>
      <c r="Q8" s="26" t="s">
        <v>12</v>
      </c>
      <c r="R8" s="26">
        <v>83</v>
      </c>
      <c r="S8" s="26" t="s">
        <v>11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SUM(F8+H8)+SUM(LARGE(J8:S8,{1,2,3}))</f>
        <v>400</v>
      </c>
      <c r="AI8" s="26">
        <f t="shared" si="0"/>
        <v>80</v>
      </c>
      <c r="AJ8" s="51">
        <f t="shared" si="1"/>
        <v>14</v>
      </c>
      <c r="AK8" s="51">
        <f t="shared" si="2"/>
        <v>0</v>
      </c>
      <c r="AL8" s="51" t="str">
        <f t="shared" si="3"/>
        <v>Pass</v>
      </c>
    </row>
    <row r="9" spans="1:38" ht="12.95" customHeight="1">
      <c r="A9" s="12">
        <v>12198310</v>
      </c>
      <c r="B9" s="20" t="s">
        <v>128</v>
      </c>
      <c r="C9" s="48" t="s">
        <v>50</v>
      </c>
      <c r="D9" s="48" t="s">
        <v>123</v>
      </c>
      <c r="E9" s="109"/>
      <c r="F9" s="26">
        <v>83</v>
      </c>
      <c r="G9" s="26" t="s">
        <v>10</v>
      </c>
      <c r="H9" s="26">
        <v>93</v>
      </c>
      <c r="I9" s="26" t="s">
        <v>13</v>
      </c>
      <c r="J9" s="26">
        <v>58</v>
      </c>
      <c r="K9" s="26" t="s">
        <v>11</v>
      </c>
      <c r="L9" s="26"/>
      <c r="M9" s="26"/>
      <c r="N9" s="26">
        <v>71</v>
      </c>
      <c r="O9" s="26" t="s">
        <v>10</v>
      </c>
      <c r="P9" s="26">
        <v>82</v>
      </c>
      <c r="Q9" s="26" t="s">
        <v>10</v>
      </c>
      <c r="R9" s="26">
        <v>87</v>
      </c>
      <c r="S9" s="26" t="s">
        <v>11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>
        <f>SUM(F9+H9)+SUM(LARGE(J9:S9,{1,2,3}))</f>
        <v>416</v>
      </c>
      <c r="AI9" s="26">
        <f t="shared" si="0"/>
        <v>83.2</v>
      </c>
      <c r="AJ9" s="51">
        <f t="shared" si="1"/>
        <v>10</v>
      </c>
      <c r="AK9" s="51">
        <f t="shared" si="2"/>
        <v>0</v>
      </c>
      <c r="AL9" s="51" t="str">
        <f t="shared" si="3"/>
        <v>Pass</v>
      </c>
    </row>
    <row r="10" spans="1:38" ht="12.95" customHeight="1">
      <c r="A10" s="12">
        <v>12198311</v>
      </c>
      <c r="B10" s="20" t="s">
        <v>129</v>
      </c>
      <c r="C10" s="48" t="s">
        <v>50</v>
      </c>
      <c r="D10" s="48" t="s">
        <v>123</v>
      </c>
      <c r="E10" s="109"/>
      <c r="F10" s="26">
        <v>50</v>
      </c>
      <c r="G10" s="26" t="s">
        <v>6</v>
      </c>
      <c r="H10" s="26">
        <v>54</v>
      </c>
      <c r="I10" s="26" t="s">
        <v>6</v>
      </c>
      <c r="J10" s="26"/>
      <c r="K10" s="26"/>
      <c r="L10" s="26">
        <v>23</v>
      </c>
      <c r="M10" s="26" t="s">
        <v>14</v>
      </c>
      <c r="N10" s="26">
        <v>40</v>
      </c>
      <c r="O10" s="26" t="s">
        <v>6</v>
      </c>
      <c r="P10" s="26">
        <v>41</v>
      </c>
      <c r="Q10" s="26" t="s">
        <v>7</v>
      </c>
      <c r="R10" s="26">
        <v>81</v>
      </c>
      <c r="S10" s="26" t="s">
        <v>8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>
        <f>SUM(F10+H10)+SUM(LARGE(J10:S10,{1,2,3}))</f>
        <v>266</v>
      </c>
      <c r="AI10" s="26">
        <f t="shared" si="0"/>
        <v>53.2</v>
      </c>
      <c r="AJ10" s="51">
        <f t="shared" si="1"/>
        <v>34</v>
      </c>
      <c r="AK10" s="51">
        <f t="shared" si="2"/>
        <v>1</v>
      </c>
      <c r="AL10" s="51" t="str">
        <f t="shared" si="3"/>
        <v>Pass</v>
      </c>
    </row>
    <row r="11" spans="1:38" ht="12.95" customHeight="1">
      <c r="A11" s="12">
        <v>12198312</v>
      </c>
      <c r="B11" s="20" t="s">
        <v>130</v>
      </c>
      <c r="C11" s="48" t="s">
        <v>50</v>
      </c>
      <c r="D11" s="48" t="s">
        <v>123</v>
      </c>
      <c r="E11" s="109"/>
      <c r="F11" s="26">
        <v>90</v>
      </c>
      <c r="G11" s="26" t="s">
        <v>13</v>
      </c>
      <c r="H11" s="26">
        <v>95</v>
      </c>
      <c r="I11" s="26" t="s">
        <v>13</v>
      </c>
      <c r="J11" s="26">
        <v>78</v>
      </c>
      <c r="K11" s="26" t="s">
        <v>10</v>
      </c>
      <c r="L11" s="26"/>
      <c r="M11" s="26"/>
      <c r="N11" s="26">
        <v>95</v>
      </c>
      <c r="O11" s="26" t="s">
        <v>13</v>
      </c>
      <c r="P11" s="26">
        <v>96</v>
      </c>
      <c r="Q11" s="26" t="s">
        <v>13</v>
      </c>
      <c r="R11" s="26">
        <v>97</v>
      </c>
      <c r="S11" s="26" t="s">
        <v>9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>
        <f>SUM(F11+H11)+SUM(LARGE(J11:S11,{1,2,3}))</f>
        <v>473</v>
      </c>
      <c r="AI11" s="26">
        <f t="shared" si="0"/>
        <v>94.6</v>
      </c>
      <c r="AJ11" s="51">
        <f t="shared" si="1"/>
        <v>2</v>
      </c>
      <c r="AK11" s="51">
        <f t="shared" si="2"/>
        <v>0</v>
      </c>
      <c r="AL11" s="51" t="str">
        <f t="shared" si="3"/>
        <v>Pass</v>
      </c>
    </row>
    <row r="12" spans="1:38" ht="12.95" customHeight="1">
      <c r="A12" s="12">
        <v>12198313</v>
      </c>
      <c r="B12" s="20" t="s">
        <v>131</v>
      </c>
      <c r="C12" s="48" t="s">
        <v>50</v>
      </c>
      <c r="D12" s="48" t="s">
        <v>123</v>
      </c>
      <c r="E12" s="109"/>
      <c r="F12" s="26">
        <v>59</v>
      </c>
      <c r="G12" s="26" t="s">
        <v>8</v>
      </c>
      <c r="H12" s="26">
        <v>62</v>
      </c>
      <c r="I12" s="26" t="s">
        <v>8</v>
      </c>
      <c r="J12" s="26">
        <v>33</v>
      </c>
      <c r="K12" s="26" t="s">
        <v>7</v>
      </c>
      <c r="L12" s="26"/>
      <c r="M12" s="26"/>
      <c r="N12" s="26">
        <v>33</v>
      </c>
      <c r="O12" s="26" t="s">
        <v>7</v>
      </c>
      <c r="P12" s="26">
        <v>55</v>
      </c>
      <c r="Q12" s="26" t="s">
        <v>6</v>
      </c>
      <c r="R12" s="26">
        <v>77</v>
      </c>
      <c r="S12" s="26" t="s">
        <v>8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>
        <f>SUM(F12+H12)+SUM(LARGE(J12:S12,{1,2,3}))</f>
        <v>286</v>
      </c>
      <c r="AI12" s="26">
        <f t="shared" si="0"/>
        <v>57.2</v>
      </c>
      <c r="AJ12" s="51">
        <f t="shared" si="1"/>
        <v>29</v>
      </c>
      <c r="AK12" s="51">
        <f t="shared" si="2"/>
        <v>0</v>
      </c>
      <c r="AL12" s="51" t="str">
        <f t="shared" si="3"/>
        <v>Pass</v>
      </c>
    </row>
    <row r="13" spans="1:38" ht="12.95" customHeight="1">
      <c r="A13" s="12">
        <v>12198314</v>
      </c>
      <c r="B13" s="20" t="s">
        <v>132</v>
      </c>
      <c r="C13" s="48" t="s">
        <v>46</v>
      </c>
      <c r="D13" s="48" t="s">
        <v>123</v>
      </c>
      <c r="E13" s="109"/>
      <c r="F13" s="26">
        <v>75</v>
      </c>
      <c r="G13" s="26" t="s">
        <v>12</v>
      </c>
      <c r="H13" s="26">
        <v>88</v>
      </c>
      <c r="I13" s="26" t="s">
        <v>9</v>
      </c>
      <c r="J13" s="26">
        <v>50</v>
      </c>
      <c r="K13" s="26" t="s">
        <v>8</v>
      </c>
      <c r="L13" s="26"/>
      <c r="M13" s="26"/>
      <c r="N13" s="26">
        <v>68</v>
      </c>
      <c r="O13" s="26" t="s">
        <v>12</v>
      </c>
      <c r="P13" s="26">
        <v>80</v>
      </c>
      <c r="Q13" s="26" t="s">
        <v>10</v>
      </c>
      <c r="R13" s="26">
        <v>80</v>
      </c>
      <c r="S13" s="26" t="s">
        <v>8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>
        <f>SUM(F13+H13)+SUM(LARGE(J13:S13,{1,2,3}))</f>
        <v>391</v>
      </c>
      <c r="AI13" s="26">
        <f t="shared" si="0"/>
        <v>78.2</v>
      </c>
      <c r="AJ13" s="51">
        <f t="shared" si="1"/>
        <v>17</v>
      </c>
      <c r="AK13" s="51">
        <f t="shared" si="2"/>
        <v>0</v>
      </c>
      <c r="AL13" s="51" t="str">
        <f t="shared" si="3"/>
        <v>Pass</v>
      </c>
    </row>
    <row r="14" spans="1:38" ht="12.95" customHeight="1">
      <c r="A14" s="12">
        <v>12198315</v>
      </c>
      <c r="B14" s="20" t="s">
        <v>133</v>
      </c>
      <c r="C14" s="48" t="s">
        <v>46</v>
      </c>
      <c r="D14" s="48" t="s">
        <v>123</v>
      </c>
      <c r="E14" s="109"/>
      <c r="F14" s="26">
        <v>39</v>
      </c>
      <c r="G14" s="26" t="s">
        <v>7</v>
      </c>
      <c r="H14" s="26">
        <v>58</v>
      </c>
      <c r="I14" s="26" t="s">
        <v>6</v>
      </c>
      <c r="J14" s="26"/>
      <c r="K14" s="26"/>
      <c r="L14" s="26">
        <v>52</v>
      </c>
      <c r="M14" s="26" t="s">
        <v>12</v>
      </c>
      <c r="N14" s="26">
        <v>42</v>
      </c>
      <c r="O14" s="26" t="s">
        <v>6</v>
      </c>
      <c r="P14" s="26">
        <v>55</v>
      </c>
      <c r="Q14" s="26" t="s">
        <v>6</v>
      </c>
      <c r="R14" s="26">
        <v>63</v>
      </c>
      <c r="S14" s="26" t="s">
        <v>7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SUM(F14+H14)+SUM(LARGE(J14:S14,{1,2,3}))</f>
        <v>267</v>
      </c>
      <c r="AI14" s="26">
        <f t="shared" si="0"/>
        <v>53.4</v>
      </c>
      <c r="AJ14" s="51">
        <f t="shared" si="1"/>
        <v>33</v>
      </c>
      <c r="AK14" s="51">
        <f t="shared" si="2"/>
        <v>0</v>
      </c>
      <c r="AL14" s="51" t="str">
        <f t="shared" si="3"/>
        <v>Pass</v>
      </c>
    </row>
    <row r="15" spans="1:38" ht="12.95" customHeight="1">
      <c r="A15" s="12">
        <v>12198316</v>
      </c>
      <c r="B15" s="20" t="s">
        <v>134</v>
      </c>
      <c r="C15" s="48" t="s">
        <v>50</v>
      </c>
      <c r="D15" s="48" t="s">
        <v>123</v>
      </c>
      <c r="E15" s="109"/>
      <c r="F15" s="26">
        <v>52</v>
      </c>
      <c r="G15" s="26" t="s">
        <v>6</v>
      </c>
      <c r="H15" s="26">
        <v>60</v>
      </c>
      <c r="I15" s="26" t="s">
        <v>6</v>
      </c>
      <c r="J15" s="26"/>
      <c r="K15" s="26"/>
      <c r="L15" s="26">
        <v>41</v>
      </c>
      <c r="M15" s="26" t="s">
        <v>8</v>
      </c>
      <c r="N15" s="26">
        <v>25</v>
      </c>
      <c r="O15" s="26" t="s">
        <v>14</v>
      </c>
      <c r="P15" s="26">
        <v>44</v>
      </c>
      <c r="Q15" s="26" t="s">
        <v>7</v>
      </c>
      <c r="R15" s="26">
        <v>64</v>
      </c>
      <c r="S15" s="26" t="s">
        <v>7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>
        <f>SUM(F15+H15)+SUM(LARGE(J15:S15,{1,2,3}))</f>
        <v>261</v>
      </c>
      <c r="AI15" s="26">
        <f t="shared" si="0"/>
        <v>52.2</v>
      </c>
      <c r="AJ15" s="51">
        <f t="shared" si="1"/>
        <v>37</v>
      </c>
      <c r="AK15" s="51">
        <f t="shared" si="2"/>
        <v>1</v>
      </c>
      <c r="AL15" s="51" t="str">
        <f t="shared" si="3"/>
        <v>Pass</v>
      </c>
    </row>
    <row r="16" spans="1:38" ht="12.95" customHeight="1">
      <c r="A16" s="12">
        <v>12198317</v>
      </c>
      <c r="B16" s="20" t="s">
        <v>135</v>
      </c>
      <c r="C16" s="48" t="s">
        <v>50</v>
      </c>
      <c r="D16" s="48" t="s">
        <v>123</v>
      </c>
      <c r="E16" s="109"/>
      <c r="F16" s="26">
        <v>48</v>
      </c>
      <c r="G16" s="26" t="s">
        <v>6</v>
      </c>
      <c r="H16" s="26">
        <v>84</v>
      </c>
      <c r="I16" s="26" t="s">
        <v>9</v>
      </c>
      <c r="J16" s="26"/>
      <c r="K16" s="26"/>
      <c r="L16" s="26">
        <v>34</v>
      </c>
      <c r="M16" s="26" t="s">
        <v>7</v>
      </c>
      <c r="N16" s="26">
        <v>33</v>
      </c>
      <c r="O16" s="26" t="s">
        <v>7</v>
      </c>
      <c r="P16" s="26">
        <v>46</v>
      </c>
      <c r="Q16" s="26" t="s">
        <v>7</v>
      </c>
      <c r="R16" s="26">
        <v>65</v>
      </c>
      <c r="S16" s="26" t="s">
        <v>7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>
        <f>SUM(F16+H16)+SUM(LARGE(J16:S16,{1,2,3}))</f>
        <v>277</v>
      </c>
      <c r="AI16" s="26">
        <f t="shared" si="0"/>
        <v>55.4</v>
      </c>
      <c r="AJ16" s="51">
        <f t="shared" si="1"/>
        <v>30</v>
      </c>
      <c r="AK16" s="51">
        <f t="shared" si="2"/>
        <v>0</v>
      </c>
      <c r="AL16" s="51" t="str">
        <f t="shared" si="3"/>
        <v>Pass</v>
      </c>
    </row>
    <row r="17" spans="1:38" ht="12.95" customHeight="1">
      <c r="A17" s="12">
        <v>12198318</v>
      </c>
      <c r="B17" s="20" t="s">
        <v>136</v>
      </c>
      <c r="C17" s="48" t="s">
        <v>46</v>
      </c>
      <c r="D17" s="48" t="s">
        <v>123</v>
      </c>
      <c r="E17" s="109"/>
      <c r="F17" s="26">
        <v>56</v>
      </c>
      <c r="G17" s="26" t="s">
        <v>6</v>
      </c>
      <c r="H17" s="26">
        <v>82</v>
      </c>
      <c r="I17" s="26" t="s">
        <v>10</v>
      </c>
      <c r="J17" s="26"/>
      <c r="K17" s="26"/>
      <c r="L17" s="26">
        <v>37</v>
      </c>
      <c r="M17" s="26" t="s">
        <v>6</v>
      </c>
      <c r="N17" s="26">
        <v>35</v>
      </c>
      <c r="O17" s="26" t="s">
        <v>7</v>
      </c>
      <c r="P17" s="26">
        <v>33</v>
      </c>
      <c r="Q17" s="26" t="s">
        <v>7</v>
      </c>
      <c r="R17" s="26">
        <v>61</v>
      </c>
      <c r="S17" s="26" t="s">
        <v>7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>
        <f>SUM(F17+H17)+SUM(LARGE(J17:S17,{1,2,3}))</f>
        <v>271</v>
      </c>
      <c r="AI17" s="26">
        <f t="shared" si="0"/>
        <v>54.2</v>
      </c>
      <c r="AJ17" s="51">
        <f t="shared" si="1"/>
        <v>32</v>
      </c>
      <c r="AK17" s="51">
        <f t="shared" si="2"/>
        <v>0</v>
      </c>
      <c r="AL17" s="51" t="str">
        <f t="shared" si="3"/>
        <v>Pass</v>
      </c>
    </row>
    <row r="18" spans="1:38" ht="12.95" customHeight="1">
      <c r="A18" s="12">
        <v>12198319</v>
      </c>
      <c r="B18" s="20" t="s">
        <v>137</v>
      </c>
      <c r="C18" s="48" t="s">
        <v>50</v>
      </c>
      <c r="D18" s="48" t="s">
        <v>123</v>
      </c>
      <c r="E18" s="109"/>
      <c r="F18" s="26">
        <v>68</v>
      </c>
      <c r="G18" s="26" t="s">
        <v>11</v>
      </c>
      <c r="H18" s="26">
        <v>59</v>
      </c>
      <c r="I18" s="26" t="s">
        <v>6</v>
      </c>
      <c r="J18" s="26"/>
      <c r="K18" s="26"/>
      <c r="L18" s="26">
        <v>40</v>
      </c>
      <c r="M18" s="26" t="s">
        <v>8</v>
      </c>
      <c r="N18" s="26">
        <v>37</v>
      </c>
      <c r="O18" s="26" t="s">
        <v>7</v>
      </c>
      <c r="P18" s="26">
        <v>48</v>
      </c>
      <c r="Q18" s="26" t="s">
        <v>6</v>
      </c>
      <c r="R18" s="26">
        <v>73</v>
      </c>
      <c r="S18" s="26" t="s">
        <v>6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>
        <f>SUM(F18+H18)+SUM(LARGE(J18:S18,{1,2,3}))</f>
        <v>288</v>
      </c>
      <c r="AI18" s="26">
        <f t="shared" si="0"/>
        <v>57.6</v>
      </c>
      <c r="AJ18" s="51">
        <f t="shared" si="1"/>
        <v>28</v>
      </c>
      <c r="AK18" s="51">
        <f t="shared" si="2"/>
        <v>0</v>
      </c>
      <c r="AL18" s="51" t="str">
        <f t="shared" si="3"/>
        <v>Pass</v>
      </c>
    </row>
    <row r="19" spans="1:38" ht="12.95" customHeight="1">
      <c r="A19" s="12">
        <v>12198320</v>
      </c>
      <c r="B19" s="20" t="s">
        <v>138</v>
      </c>
      <c r="C19" s="48" t="s">
        <v>50</v>
      </c>
      <c r="D19" s="48" t="s">
        <v>123</v>
      </c>
      <c r="E19" s="109"/>
      <c r="F19" s="26">
        <v>45</v>
      </c>
      <c r="G19" s="26" t="s">
        <v>7</v>
      </c>
      <c r="H19" s="26">
        <v>60</v>
      </c>
      <c r="I19" s="26" t="s">
        <v>6</v>
      </c>
      <c r="J19" s="26"/>
      <c r="K19" s="26"/>
      <c r="L19" s="26">
        <v>34</v>
      </c>
      <c r="M19" s="26" t="s">
        <v>7</v>
      </c>
      <c r="N19" s="26">
        <v>39</v>
      </c>
      <c r="O19" s="26" t="s">
        <v>6</v>
      </c>
      <c r="P19" s="26">
        <v>44</v>
      </c>
      <c r="Q19" s="26" t="s">
        <v>7</v>
      </c>
      <c r="R19" s="26">
        <v>63</v>
      </c>
      <c r="S19" s="26" t="s">
        <v>7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>
        <f>SUM(F19+H19)+SUM(LARGE(J19:S19,{1,2,3}))</f>
        <v>251</v>
      </c>
      <c r="AI19" s="26">
        <f t="shared" si="0"/>
        <v>50.2</v>
      </c>
      <c r="AJ19" s="51">
        <f t="shared" si="1"/>
        <v>39</v>
      </c>
      <c r="AK19" s="51">
        <f t="shared" si="2"/>
        <v>0</v>
      </c>
      <c r="AL19" s="51" t="str">
        <f t="shared" si="3"/>
        <v>Pass</v>
      </c>
    </row>
    <row r="20" spans="1:38" ht="12.95" customHeight="1">
      <c r="A20" s="12">
        <v>12198321</v>
      </c>
      <c r="B20" s="20" t="s">
        <v>139</v>
      </c>
      <c r="C20" s="48" t="s">
        <v>46</v>
      </c>
      <c r="D20" s="48" t="s">
        <v>123</v>
      </c>
      <c r="E20" s="109"/>
      <c r="F20" s="26">
        <v>49</v>
      </c>
      <c r="G20" s="26" t="s">
        <v>6</v>
      </c>
      <c r="H20" s="26">
        <v>82</v>
      </c>
      <c r="I20" s="26" t="s">
        <v>10</v>
      </c>
      <c r="J20" s="26"/>
      <c r="K20" s="26"/>
      <c r="L20" s="26">
        <v>36</v>
      </c>
      <c r="M20" s="26" t="s">
        <v>7</v>
      </c>
      <c r="N20" s="26">
        <v>41</v>
      </c>
      <c r="O20" s="26" t="s">
        <v>6</v>
      </c>
      <c r="P20" s="26">
        <v>61</v>
      </c>
      <c r="Q20" s="26" t="s">
        <v>8</v>
      </c>
      <c r="R20" s="26">
        <v>68</v>
      </c>
      <c r="S20" s="26" t="s">
        <v>7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SUM(F20+H20)+SUM(LARGE(J20:S20,{1,2,3}))</f>
        <v>301</v>
      </c>
      <c r="AI20" s="26">
        <f t="shared" si="0"/>
        <v>60.2</v>
      </c>
      <c r="AJ20" s="51">
        <f t="shared" si="1"/>
        <v>27</v>
      </c>
      <c r="AK20" s="51">
        <f t="shared" si="2"/>
        <v>0</v>
      </c>
      <c r="AL20" s="51" t="str">
        <f t="shared" si="3"/>
        <v>Pass</v>
      </c>
    </row>
    <row r="21" spans="1:38" ht="12.95" customHeight="1">
      <c r="A21" s="12">
        <v>12198322</v>
      </c>
      <c r="B21" s="20" t="s">
        <v>140</v>
      </c>
      <c r="C21" s="48" t="s">
        <v>50</v>
      </c>
      <c r="D21" s="48" t="s">
        <v>123</v>
      </c>
      <c r="E21" s="109"/>
      <c r="F21" s="26">
        <v>46</v>
      </c>
      <c r="G21" s="26" t="s">
        <v>7</v>
      </c>
      <c r="H21" s="26">
        <v>74</v>
      </c>
      <c r="I21" s="26" t="s">
        <v>11</v>
      </c>
      <c r="J21" s="26"/>
      <c r="K21" s="26"/>
      <c r="L21" s="26">
        <v>36</v>
      </c>
      <c r="M21" s="26" t="s">
        <v>7</v>
      </c>
      <c r="N21" s="26">
        <v>36</v>
      </c>
      <c r="O21" s="26" t="s">
        <v>7</v>
      </c>
      <c r="P21" s="26">
        <v>44</v>
      </c>
      <c r="Q21" s="26" t="s">
        <v>7</v>
      </c>
      <c r="R21" s="26">
        <v>72</v>
      </c>
      <c r="S21" s="26" t="s">
        <v>6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>
        <f>SUM(F21+H21)+SUM(LARGE(J21:S21,{1,2,3}))</f>
        <v>272</v>
      </c>
      <c r="AI21" s="26">
        <f t="shared" si="0"/>
        <v>54.4</v>
      </c>
      <c r="AJ21" s="51">
        <f t="shared" si="1"/>
        <v>31</v>
      </c>
      <c r="AK21" s="51">
        <f t="shared" si="2"/>
        <v>0</v>
      </c>
      <c r="AL21" s="51" t="str">
        <f t="shared" si="3"/>
        <v>Pass</v>
      </c>
    </row>
    <row r="22" spans="1:38" ht="12.95" customHeight="1">
      <c r="A22" s="12">
        <v>12198323</v>
      </c>
      <c r="B22" s="20" t="s">
        <v>141</v>
      </c>
      <c r="C22" s="48" t="s">
        <v>46</v>
      </c>
      <c r="D22" s="48" t="s">
        <v>123</v>
      </c>
      <c r="E22" s="109"/>
      <c r="F22" s="26">
        <v>83</v>
      </c>
      <c r="G22" s="26" t="s">
        <v>10</v>
      </c>
      <c r="H22" s="26">
        <v>86</v>
      </c>
      <c r="I22" s="26" t="s">
        <v>9</v>
      </c>
      <c r="J22" s="26">
        <v>43</v>
      </c>
      <c r="K22" s="26" t="s">
        <v>6</v>
      </c>
      <c r="L22" s="26"/>
      <c r="M22" s="26"/>
      <c r="N22" s="26">
        <v>49</v>
      </c>
      <c r="O22" s="26" t="s">
        <v>8</v>
      </c>
      <c r="P22" s="26">
        <v>73</v>
      </c>
      <c r="Q22" s="26" t="s">
        <v>12</v>
      </c>
      <c r="R22" s="26">
        <v>83</v>
      </c>
      <c r="S22" s="26" t="s">
        <v>11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>
        <f>SUM(F22+H22)+SUM(LARGE(J22:S22,{1,2,3}))</f>
        <v>374</v>
      </c>
      <c r="AI22" s="26">
        <f t="shared" si="0"/>
        <v>74.8</v>
      </c>
      <c r="AJ22" s="51">
        <f t="shared" si="1"/>
        <v>22</v>
      </c>
      <c r="AK22" s="51">
        <f t="shared" si="2"/>
        <v>0</v>
      </c>
      <c r="AL22" s="51" t="str">
        <f t="shared" si="3"/>
        <v>Pass</v>
      </c>
    </row>
    <row r="23" spans="1:38" ht="12.95" customHeight="1">
      <c r="A23" s="12">
        <v>12198324</v>
      </c>
      <c r="B23" s="20" t="s">
        <v>142</v>
      </c>
      <c r="C23" s="48" t="s">
        <v>46</v>
      </c>
      <c r="D23" s="48" t="s">
        <v>123</v>
      </c>
      <c r="E23" s="109"/>
      <c r="F23" s="26">
        <v>76</v>
      </c>
      <c r="G23" s="26" t="s">
        <v>12</v>
      </c>
      <c r="H23" s="26">
        <v>84</v>
      </c>
      <c r="I23" s="26" t="s">
        <v>9</v>
      </c>
      <c r="J23" s="26">
        <v>52</v>
      </c>
      <c r="K23" s="26" t="s">
        <v>11</v>
      </c>
      <c r="L23" s="26"/>
      <c r="M23" s="26"/>
      <c r="N23" s="26">
        <v>52</v>
      </c>
      <c r="O23" s="26" t="s">
        <v>11</v>
      </c>
      <c r="P23" s="26">
        <v>79</v>
      </c>
      <c r="Q23" s="26" t="s">
        <v>12</v>
      </c>
      <c r="R23" s="26">
        <v>85</v>
      </c>
      <c r="S23" s="26" t="s">
        <v>11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>
        <f>SUM(F23+H23)+SUM(LARGE(J23:S23,{1,2,3}))</f>
        <v>376</v>
      </c>
      <c r="AI23" s="26">
        <f t="shared" si="0"/>
        <v>75.2</v>
      </c>
      <c r="AJ23" s="51">
        <f t="shared" si="1"/>
        <v>20</v>
      </c>
      <c r="AK23" s="51">
        <f t="shared" si="2"/>
        <v>0</v>
      </c>
      <c r="AL23" s="51" t="str">
        <f t="shared" si="3"/>
        <v>Pass</v>
      </c>
    </row>
    <row r="24" spans="1:38" ht="12.95" customHeight="1">
      <c r="A24" s="12">
        <v>12198325</v>
      </c>
      <c r="B24" s="20" t="s">
        <v>143</v>
      </c>
      <c r="C24" s="48" t="s">
        <v>50</v>
      </c>
      <c r="D24" s="48" t="s">
        <v>123</v>
      </c>
      <c r="E24" s="109"/>
      <c r="F24" s="26">
        <v>46</v>
      </c>
      <c r="G24" s="26" t="s">
        <v>7</v>
      </c>
      <c r="H24" s="26">
        <v>64</v>
      </c>
      <c r="I24" s="26" t="s">
        <v>8</v>
      </c>
      <c r="J24" s="26"/>
      <c r="K24" s="26"/>
      <c r="L24" s="26">
        <v>37</v>
      </c>
      <c r="M24" s="26" t="s">
        <v>6</v>
      </c>
      <c r="N24" s="26">
        <v>49</v>
      </c>
      <c r="O24" s="26" t="s">
        <v>8</v>
      </c>
      <c r="P24" s="26">
        <v>41</v>
      </c>
      <c r="Q24" s="26" t="s">
        <v>7</v>
      </c>
      <c r="R24" s="26">
        <v>61</v>
      </c>
      <c r="S24" s="26" t="s">
        <v>7</v>
      </c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>
        <f>SUM(F24+H24)+SUM(LARGE(J24:S24,{1,2,3}))</f>
        <v>261</v>
      </c>
      <c r="AI24" s="26">
        <f t="shared" si="0"/>
        <v>52.2</v>
      </c>
      <c r="AJ24" s="51">
        <f t="shared" si="1"/>
        <v>37</v>
      </c>
      <c r="AK24" s="51">
        <f t="shared" si="2"/>
        <v>0</v>
      </c>
      <c r="AL24" s="51" t="str">
        <f t="shared" si="3"/>
        <v>Pass</v>
      </c>
    </row>
    <row r="25" spans="1:38" ht="12.95" customHeight="1">
      <c r="A25" s="12">
        <v>12198326</v>
      </c>
      <c r="B25" s="20" t="s">
        <v>144</v>
      </c>
      <c r="C25" s="48" t="s">
        <v>50</v>
      </c>
      <c r="D25" s="48" t="s">
        <v>123</v>
      </c>
      <c r="E25" s="109"/>
      <c r="F25" s="26">
        <v>40</v>
      </c>
      <c r="G25" s="26" t="s">
        <v>7</v>
      </c>
      <c r="H25" s="26">
        <v>47</v>
      </c>
      <c r="I25" s="26" t="s">
        <v>6</v>
      </c>
      <c r="J25" s="26"/>
      <c r="K25" s="26"/>
      <c r="L25" s="26">
        <v>35</v>
      </c>
      <c r="M25" s="26" t="s">
        <v>7</v>
      </c>
      <c r="N25" s="26">
        <v>37</v>
      </c>
      <c r="O25" s="26" t="s">
        <v>7</v>
      </c>
      <c r="P25" s="26">
        <v>42</v>
      </c>
      <c r="Q25" s="26" t="s">
        <v>7</v>
      </c>
      <c r="R25" s="26">
        <v>60</v>
      </c>
      <c r="S25" s="26" t="s">
        <v>7</v>
      </c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>
        <f>SUM(F25+H25)+SUM(LARGE(J25:S25,{1,2,3}))</f>
        <v>226</v>
      </c>
      <c r="AI25" s="26">
        <f t="shared" si="0"/>
        <v>45.2</v>
      </c>
      <c r="AJ25" s="51">
        <f t="shared" si="1"/>
        <v>41</v>
      </c>
      <c r="AK25" s="51">
        <f t="shared" si="2"/>
        <v>0</v>
      </c>
      <c r="AL25" s="51" t="str">
        <f t="shared" si="3"/>
        <v>Pass</v>
      </c>
    </row>
    <row r="26" spans="1:38" ht="12.95" customHeight="1">
      <c r="A26" s="12">
        <v>12198327</v>
      </c>
      <c r="B26" s="20" t="s">
        <v>145</v>
      </c>
      <c r="C26" s="48" t="s">
        <v>46</v>
      </c>
      <c r="D26" s="48" t="s">
        <v>123</v>
      </c>
      <c r="E26" s="109"/>
      <c r="F26" s="26">
        <v>92</v>
      </c>
      <c r="G26" s="26" t="s">
        <v>13</v>
      </c>
      <c r="H26" s="26">
        <v>95</v>
      </c>
      <c r="I26" s="26" t="s">
        <v>13</v>
      </c>
      <c r="J26" s="26"/>
      <c r="K26" s="26"/>
      <c r="L26" s="26">
        <v>77</v>
      </c>
      <c r="M26" s="26" t="s">
        <v>13</v>
      </c>
      <c r="N26" s="26">
        <v>79</v>
      </c>
      <c r="O26" s="26" t="s">
        <v>9</v>
      </c>
      <c r="P26" s="26">
        <v>89</v>
      </c>
      <c r="Q26" s="26" t="s">
        <v>9</v>
      </c>
      <c r="R26" s="26">
        <v>89</v>
      </c>
      <c r="S26" s="26" t="s">
        <v>12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>
        <f>SUM(F26+H26)+SUM(LARGE(J26:S26,{1,2,3}))</f>
        <v>444</v>
      </c>
      <c r="AI26" s="26">
        <f t="shared" si="0"/>
        <v>88.8</v>
      </c>
      <c r="AJ26" s="51">
        <f t="shared" si="1"/>
        <v>5</v>
      </c>
      <c r="AK26" s="51">
        <f t="shared" si="2"/>
        <v>0</v>
      </c>
      <c r="AL26" s="51" t="str">
        <f t="shared" si="3"/>
        <v>Pass</v>
      </c>
    </row>
    <row r="27" spans="1:38" ht="12.95" customHeight="1">
      <c r="A27" s="12">
        <v>12198328</v>
      </c>
      <c r="B27" s="20" t="s">
        <v>146</v>
      </c>
      <c r="C27" s="48" t="s">
        <v>46</v>
      </c>
      <c r="D27" s="48" t="s">
        <v>123</v>
      </c>
      <c r="E27" s="109"/>
      <c r="F27" s="26">
        <v>85</v>
      </c>
      <c r="G27" s="26" t="s">
        <v>9</v>
      </c>
      <c r="H27" s="26">
        <v>95</v>
      </c>
      <c r="I27" s="26" t="s">
        <v>13</v>
      </c>
      <c r="J27" s="26">
        <v>82</v>
      </c>
      <c r="K27" s="26" t="s">
        <v>9</v>
      </c>
      <c r="L27" s="26"/>
      <c r="M27" s="26"/>
      <c r="N27" s="26">
        <v>86</v>
      </c>
      <c r="O27" s="26" t="s">
        <v>9</v>
      </c>
      <c r="P27" s="26">
        <v>89</v>
      </c>
      <c r="Q27" s="26" t="s">
        <v>9</v>
      </c>
      <c r="R27" s="26">
        <v>86</v>
      </c>
      <c r="S27" s="26" t="s">
        <v>11</v>
      </c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>
        <f>SUM(F27+H27)+SUM(LARGE(J27:S27,{1,2,3}))</f>
        <v>441</v>
      </c>
      <c r="AI27" s="26">
        <f t="shared" si="0"/>
        <v>88.2</v>
      </c>
      <c r="AJ27" s="51">
        <f t="shared" si="1"/>
        <v>6</v>
      </c>
      <c r="AK27" s="51">
        <f t="shared" si="2"/>
        <v>0</v>
      </c>
      <c r="AL27" s="51" t="str">
        <f t="shared" si="3"/>
        <v>Pass</v>
      </c>
    </row>
    <row r="28" spans="1:38" ht="12.95" customHeight="1">
      <c r="A28" s="12">
        <v>12198329</v>
      </c>
      <c r="B28" s="20" t="s">
        <v>147</v>
      </c>
      <c r="C28" s="48" t="s">
        <v>50</v>
      </c>
      <c r="D28" s="48" t="s">
        <v>123</v>
      </c>
      <c r="E28" s="109"/>
      <c r="F28" s="26">
        <v>80</v>
      </c>
      <c r="G28" s="26" t="s">
        <v>10</v>
      </c>
      <c r="H28" s="26">
        <v>83</v>
      </c>
      <c r="I28" s="26" t="s">
        <v>10</v>
      </c>
      <c r="J28" s="26"/>
      <c r="K28" s="26"/>
      <c r="L28" s="26">
        <v>37</v>
      </c>
      <c r="M28" s="26" t="s">
        <v>6</v>
      </c>
      <c r="N28" s="26">
        <v>61</v>
      </c>
      <c r="O28" s="26" t="s">
        <v>12</v>
      </c>
      <c r="P28" s="26">
        <v>94</v>
      </c>
      <c r="Q28" s="26" t="s">
        <v>13</v>
      </c>
      <c r="R28" s="26">
        <v>90</v>
      </c>
      <c r="S28" s="26" t="s">
        <v>12</v>
      </c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>
        <f>SUM(F28+H28)+SUM(LARGE(J28:S28,{1,2,3}))</f>
        <v>408</v>
      </c>
      <c r="AI28" s="26">
        <f t="shared" si="0"/>
        <v>81.599999999999994</v>
      </c>
      <c r="AJ28" s="51">
        <f t="shared" si="1"/>
        <v>13</v>
      </c>
      <c r="AK28" s="51">
        <f t="shared" si="2"/>
        <v>0</v>
      </c>
      <c r="AL28" s="51" t="str">
        <f t="shared" si="3"/>
        <v>Pass</v>
      </c>
    </row>
    <row r="29" spans="1:38" ht="12.95" customHeight="1">
      <c r="A29" s="12">
        <v>12198330</v>
      </c>
      <c r="B29" s="20" t="s">
        <v>148</v>
      </c>
      <c r="C29" s="48" t="s">
        <v>46</v>
      </c>
      <c r="D29" s="48" t="s">
        <v>123</v>
      </c>
      <c r="E29" s="109"/>
      <c r="F29" s="26">
        <v>81</v>
      </c>
      <c r="G29" s="26" t="s">
        <v>10</v>
      </c>
      <c r="H29" s="26">
        <v>87</v>
      </c>
      <c r="I29" s="26" t="s">
        <v>9</v>
      </c>
      <c r="J29" s="26">
        <v>50</v>
      </c>
      <c r="K29" s="26" t="s">
        <v>8</v>
      </c>
      <c r="L29" s="26"/>
      <c r="M29" s="26"/>
      <c r="N29" s="26">
        <v>73</v>
      </c>
      <c r="O29" s="26" t="s">
        <v>10</v>
      </c>
      <c r="P29" s="26">
        <v>71</v>
      </c>
      <c r="Q29" s="26" t="s">
        <v>11</v>
      </c>
      <c r="R29" s="26">
        <v>80</v>
      </c>
      <c r="S29" s="26" t="s">
        <v>8</v>
      </c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>
        <f>SUM(F29+H29)+SUM(LARGE(J29:S29,{1,2,3}))</f>
        <v>392</v>
      </c>
      <c r="AI29" s="26">
        <f t="shared" si="0"/>
        <v>78.400000000000006</v>
      </c>
      <c r="AJ29" s="51">
        <f t="shared" si="1"/>
        <v>16</v>
      </c>
      <c r="AK29" s="51">
        <f t="shared" si="2"/>
        <v>0</v>
      </c>
      <c r="AL29" s="51" t="str">
        <f t="shared" si="3"/>
        <v>Pass</v>
      </c>
    </row>
    <row r="30" spans="1:38" ht="12.95" customHeight="1">
      <c r="A30" s="12">
        <v>12198331</v>
      </c>
      <c r="B30" s="20" t="s">
        <v>149</v>
      </c>
      <c r="C30" s="48" t="s">
        <v>50</v>
      </c>
      <c r="D30" s="48" t="s">
        <v>123</v>
      </c>
      <c r="E30" s="109"/>
      <c r="F30" s="26">
        <v>87</v>
      </c>
      <c r="G30" s="26" t="s">
        <v>9</v>
      </c>
      <c r="H30" s="26">
        <v>95</v>
      </c>
      <c r="I30" s="26" t="s">
        <v>13</v>
      </c>
      <c r="J30" s="26">
        <v>46</v>
      </c>
      <c r="K30" s="26" t="s">
        <v>8</v>
      </c>
      <c r="L30" s="26"/>
      <c r="M30" s="26"/>
      <c r="N30" s="26">
        <v>76</v>
      </c>
      <c r="O30" s="26" t="s">
        <v>10</v>
      </c>
      <c r="P30" s="26">
        <v>89</v>
      </c>
      <c r="Q30" s="26" t="s">
        <v>9</v>
      </c>
      <c r="R30" s="26">
        <v>92</v>
      </c>
      <c r="S30" s="26" t="s">
        <v>10</v>
      </c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>
        <f>SUM(F30+H30)+SUM(LARGE(J30:S30,{1,2,3}))</f>
        <v>439</v>
      </c>
      <c r="AI30" s="26">
        <f t="shared" si="0"/>
        <v>87.8</v>
      </c>
      <c r="AJ30" s="51">
        <f t="shared" si="1"/>
        <v>7</v>
      </c>
      <c r="AK30" s="51">
        <f t="shared" si="2"/>
        <v>0</v>
      </c>
      <c r="AL30" s="51" t="str">
        <f t="shared" si="3"/>
        <v>Pass</v>
      </c>
    </row>
    <row r="31" spans="1:38" ht="12.95" customHeight="1">
      <c r="A31" s="12">
        <v>12198332</v>
      </c>
      <c r="B31" s="20" t="s">
        <v>150</v>
      </c>
      <c r="C31" s="48" t="s">
        <v>50</v>
      </c>
      <c r="D31" s="48" t="s">
        <v>123</v>
      </c>
      <c r="E31" s="109"/>
      <c r="F31" s="26">
        <v>70</v>
      </c>
      <c r="G31" s="26" t="s">
        <v>11</v>
      </c>
      <c r="H31" s="26">
        <v>89</v>
      </c>
      <c r="I31" s="26" t="s">
        <v>13</v>
      </c>
      <c r="J31" s="26">
        <v>43</v>
      </c>
      <c r="K31" s="26" t="s">
        <v>6</v>
      </c>
      <c r="L31" s="26"/>
      <c r="M31" s="26"/>
      <c r="N31" s="26">
        <v>74</v>
      </c>
      <c r="O31" s="26" t="s">
        <v>10</v>
      </c>
      <c r="P31" s="26">
        <v>81</v>
      </c>
      <c r="Q31" s="26" t="s">
        <v>10</v>
      </c>
      <c r="R31" s="26">
        <v>74</v>
      </c>
      <c r="S31" s="26" t="s">
        <v>6</v>
      </c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>
        <f>SUM(F31+H31)+SUM(LARGE(J31:S31,{1,2,3}))</f>
        <v>388</v>
      </c>
      <c r="AI31" s="26">
        <f t="shared" si="0"/>
        <v>77.599999999999994</v>
      </c>
      <c r="AJ31" s="51">
        <f t="shared" si="1"/>
        <v>18</v>
      </c>
      <c r="AK31" s="51">
        <f t="shared" si="2"/>
        <v>0</v>
      </c>
      <c r="AL31" s="51" t="str">
        <f t="shared" si="3"/>
        <v>Pass</v>
      </c>
    </row>
    <row r="32" spans="1:38" ht="12.95" customHeight="1">
      <c r="A32" s="12">
        <v>12198333</v>
      </c>
      <c r="B32" s="20" t="s">
        <v>151</v>
      </c>
      <c r="C32" s="48" t="s">
        <v>50</v>
      </c>
      <c r="D32" s="48" t="s">
        <v>123</v>
      </c>
      <c r="E32" s="109"/>
      <c r="F32" s="26">
        <v>57</v>
      </c>
      <c r="G32" s="26" t="s">
        <v>8</v>
      </c>
      <c r="H32" s="26">
        <v>69</v>
      </c>
      <c r="I32" s="26" t="s">
        <v>11</v>
      </c>
      <c r="J32" s="26"/>
      <c r="K32" s="26"/>
      <c r="L32" s="26">
        <v>46</v>
      </c>
      <c r="M32" s="26" t="s">
        <v>11</v>
      </c>
      <c r="N32" s="26">
        <v>42</v>
      </c>
      <c r="O32" s="26" t="s">
        <v>6</v>
      </c>
      <c r="P32" s="26">
        <v>63</v>
      </c>
      <c r="Q32" s="26" t="s">
        <v>8</v>
      </c>
      <c r="R32" s="26">
        <v>72</v>
      </c>
      <c r="S32" s="26" t="s">
        <v>6</v>
      </c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>
        <f>SUM(F32+H32)+SUM(LARGE(J32:S32,{1,2,3}))</f>
        <v>307</v>
      </c>
      <c r="AI32" s="26">
        <f t="shared" si="0"/>
        <v>61.4</v>
      </c>
      <c r="AJ32" s="51">
        <f t="shared" si="1"/>
        <v>25</v>
      </c>
      <c r="AK32" s="51">
        <f t="shared" si="2"/>
        <v>0</v>
      </c>
      <c r="AL32" s="51" t="str">
        <f t="shared" si="3"/>
        <v>Pass</v>
      </c>
    </row>
    <row r="33" spans="1:38" ht="12.95" customHeight="1">
      <c r="A33" s="12">
        <v>12198334</v>
      </c>
      <c r="B33" s="20" t="s">
        <v>152</v>
      </c>
      <c r="C33" s="48" t="s">
        <v>46</v>
      </c>
      <c r="D33" s="48" t="s">
        <v>123</v>
      </c>
      <c r="E33" s="109"/>
      <c r="F33" s="26">
        <v>55</v>
      </c>
      <c r="G33" s="26" t="s">
        <v>6</v>
      </c>
      <c r="H33" s="26">
        <v>64</v>
      </c>
      <c r="I33" s="26" t="s">
        <v>8</v>
      </c>
      <c r="J33" s="26">
        <v>38</v>
      </c>
      <c r="K33" s="26" t="s">
        <v>7</v>
      </c>
      <c r="L33" s="26"/>
      <c r="M33" s="26"/>
      <c r="N33" s="26">
        <v>49</v>
      </c>
      <c r="O33" s="26" t="s">
        <v>8</v>
      </c>
      <c r="P33" s="26">
        <v>61</v>
      </c>
      <c r="Q33" s="26" t="s">
        <v>8</v>
      </c>
      <c r="R33" s="26">
        <v>74</v>
      </c>
      <c r="S33" s="26" t="s">
        <v>6</v>
      </c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>
        <f>SUM(F33+H33)+SUM(LARGE(J33:S33,{1,2,3}))</f>
        <v>303</v>
      </c>
      <c r="AI33" s="26">
        <f t="shared" si="0"/>
        <v>60.6</v>
      </c>
      <c r="AJ33" s="51">
        <f t="shared" si="1"/>
        <v>26</v>
      </c>
      <c r="AK33" s="51">
        <f t="shared" si="2"/>
        <v>0</v>
      </c>
      <c r="AL33" s="51" t="str">
        <f t="shared" si="3"/>
        <v>Pass</v>
      </c>
    </row>
    <row r="34" spans="1:38" ht="12.95" customHeight="1">
      <c r="A34" s="12">
        <v>12198335</v>
      </c>
      <c r="B34" s="20" t="s">
        <v>153</v>
      </c>
      <c r="C34" s="48" t="s">
        <v>46</v>
      </c>
      <c r="D34" s="48" t="s">
        <v>123</v>
      </c>
      <c r="E34" s="109"/>
      <c r="F34" s="26">
        <v>92</v>
      </c>
      <c r="G34" s="26" t="s">
        <v>13</v>
      </c>
      <c r="H34" s="26">
        <v>95</v>
      </c>
      <c r="I34" s="26" t="s">
        <v>13</v>
      </c>
      <c r="J34" s="26">
        <v>88</v>
      </c>
      <c r="K34" s="26" t="s">
        <v>9</v>
      </c>
      <c r="L34" s="26"/>
      <c r="M34" s="26"/>
      <c r="N34" s="26">
        <v>97</v>
      </c>
      <c r="O34" s="26" t="s">
        <v>13</v>
      </c>
      <c r="P34" s="26">
        <v>96</v>
      </c>
      <c r="Q34" s="26" t="s">
        <v>13</v>
      </c>
      <c r="R34" s="26">
        <v>89</v>
      </c>
      <c r="S34" s="26" t="s">
        <v>12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>
        <f>SUM(F34+H34)+SUM(LARGE(J34:S34,{1,2,3}))</f>
        <v>469</v>
      </c>
      <c r="AI34" s="26">
        <f t="shared" si="0"/>
        <v>93.8</v>
      </c>
      <c r="AJ34" s="51">
        <f t="shared" si="1"/>
        <v>3</v>
      </c>
      <c r="AK34" s="51">
        <f t="shared" si="2"/>
        <v>0</v>
      </c>
      <c r="AL34" s="51" t="str">
        <f t="shared" si="3"/>
        <v>Pass</v>
      </c>
    </row>
    <row r="35" spans="1:38" ht="12.95" customHeight="1">
      <c r="A35" s="12">
        <v>12198336</v>
      </c>
      <c r="B35" s="20" t="s">
        <v>154</v>
      </c>
      <c r="C35" s="48" t="s">
        <v>46</v>
      </c>
      <c r="D35" s="48" t="s">
        <v>123</v>
      </c>
      <c r="E35" s="109"/>
      <c r="F35" s="26">
        <v>56</v>
      </c>
      <c r="G35" s="26" t="s">
        <v>6</v>
      </c>
      <c r="H35" s="26">
        <v>72</v>
      </c>
      <c r="I35" s="26" t="s">
        <v>11</v>
      </c>
      <c r="J35" s="26"/>
      <c r="K35" s="26"/>
      <c r="L35" s="26">
        <v>34</v>
      </c>
      <c r="M35" s="26" t="s">
        <v>7</v>
      </c>
      <c r="N35" s="26">
        <v>59</v>
      </c>
      <c r="O35" s="26" t="s">
        <v>11</v>
      </c>
      <c r="P35" s="26">
        <v>67</v>
      </c>
      <c r="Q35" s="26" t="s">
        <v>11</v>
      </c>
      <c r="R35" s="26">
        <v>87</v>
      </c>
      <c r="S35" s="26" t="s">
        <v>11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>
        <f>SUM(F35+H35)+SUM(LARGE(J35:S35,{1,2,3}))</f>
        <v>341</v>
      </c>
      <c r="AI35" s="26">
        <f t="shared" si="0"/>
        <v>68.2</v>
      </c>
      <c r="AJ35" s="51">
        <f t="shared" si="1"/>
        <v>24</v>
      </c>
      <c r="AK35" s="51">
        <f t="shared" si="2"/>
        <v>0</v>
      </c>
      <c r="AL35" s="51" t="str">
        <f t="shared" si="3"/>
        <v>Pass</v>
      </c>
    </row>
    <row r="36" spans="1:38" ht="12.95" customHeight="1">
      <c r="A36" s="12">
        <v>12198337</v>
      </c>
      <c r="B36" s="20" t="s">
        <v>155</v>
      </c>
      <c r="C36" s="48" t="s">
        <v>46</v>
      </c>
      <c r="D36" s="48" t="s">
        <v>123</v>
      </c>
      <c r="E36" s="109"/>
      <c r="F36" s="26">
        <v>51</v>
      </c>
      <c r="G36" s="26" t="s">
        <v>6</v>
      </c>
      <c r="H36" s="26">
        <v>64</v>
      </c>
      <c r="I36" s="26" t="s">
        <v>8</v>
      </c>
      <c r="J36" s="26"/>
      <c r="K36" s="26"/>
      <c r="L36" s="26">
        <v>37</v>
      </c>
      <c r="M36" s="26" t="s">
        <v>6</v>
      </c>
      <c r="N36" s="26">
        <v>33</v>
      </c>
      <c r="O36" s="26" t="s">
        <v>7</v>
      </c>
      <c r="P36" s="26">
        <v>44</v>
      </c>
      <c r="Q36" s="26" t="s">
        <v>7</v>
      </c>
      <c r="R36" s="26">
        <v>68</v>
      </c>
      <c r="S36" s="26" t="s">
        <v>7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>
        <f>SUM(F36+H36)+SUM(LARGE(J36:S36,{1,2,3}))</f>
        <v>264</v>
      </c>
      <c r="AI36" s="26">
        <f t="shared" si="0"/>
        <v>52.8</v>
      </c>
      <c r="AJ36" s="51">
        <f t="shared" si="1"/>
        <v>35</v>
      </c>
      <c r="AK36" s="51">
        <f t="shared" si="2"/>
        <v>0</v>
      </c>
      <c r="AL36" s="51" t="str">
        <f t="shared" si="3"/>
        <v>Pass</v>
      </c>
    </row>
    <row r="37" spans="1:38" ht="12.95" customHeight="1">
      <c r="A37" s="12">
        <v>12198338</v>
      </c>
      <c r="B37" s="20" t="s">
        <v>156</v>
      </c>
      <c r="C37" s="48" t="s">
        <v>46</v>
      </c>
      <c r="D37" s="48" t="s">
        <v>123</v>
      </c>
      <c r="E37" s="109"/>
      <c r="F37" s="26">
        <v>88</v>
      </c>
      <c r="G37" s="26" t="s">
        <v>9</v>
      </c>
      <c r="H37" s="26">
        <v>89</v>
      </c>
      <c r="I37" s="26" t="s">
        <v>13</v>
      </c>
      <c r="J37" s="26">
        <v>53</v>
      </c>
      <c r="K37" s="26" t="s">
        <v>11</v>
      </c>
      <c r="L37" s="26"/>
      <c r="M37" s="26"/>
      <c r="N37" s="26">
        <v>54</v>
      </c>
      <c r="O37" s="26" t="s">
        <v>11</v>
      </c>
      <c r="P37" s="26">
        <v>78</v>
      </c>
      <c r="Q37" s="26" t="s">
        <v>12</v>
      </c>
      <c r="R37" s="26">
        <v>76</v>
      </c>
      <c r="S37" s="26" t="s">
        <v>6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>
        <f>SUM(F37+H37)+SUM(LARGE(J37:S37,{1,2,3}))</f>
        <v>385</v>
      </c>
      <c r="AI37" s="26">
        <f t="shared" si="0"/>
        <v>77</v>
      </c>
      <c r="AJ37" s="51">
        <f t="shared" si="1"/>
        <v>19</v>
      </c>
      <c r="AK37" s="51">
        <f t="shared" si="2"/>
        <v>0</v>
      </c>
      <c r="AL37" s="51" t="str">
        <f t="shared" si="3"/>
        <v>Pass</v>
      </c>
    </row>
    <row r="38" spans="1:38" ht="12.95" customHeight="1">
      <c r="A38" s="12">
        <v>12198339</v>
      </c>
      <c r="B38" s="20" t="s">
        <v>157</v>
      </c>
      <c r="C38" s="48" t="s">
        <v>46</v>
      </c>
      <c r="D38" s="48" t="s">
        <v>123</v>
      </c>
      <c r="E38" s="109"/>
      <c r="F38" s="26">
        <v>70</v>
      </c>
      <c r="G38" s="26" t="s">
        <v>11</v>
      </c>
      <c r="H38" s="26">
        <v>83</v>
      </c>
      <c r="I38" s="26" t="s">
        <v>10</v>
      </c>
      <c r="J38" s="26">
        <v>69</v>
      </c>
      <c r="K38" s="26" t="s">
        <v>12</v>
      </c>
      <c r="L38" s="26"/>
      <c r="M38" s="26"/>
      <c r="N38" s="26">
        <v>77</v>
      </c>
      <c r="O38" s="26" t="s">
        <v>10</v>
      </c>
      <c r="P38" s="26">
        <v>85</v>
      </c>
      <c r="Q38" s="26" t="s">
        <v>10</v>
      </c>
      <c r="R38" s="26">
        <v>80</v>
      </c>
      <c r="S38" s="26" t="s">
        <v>8</v>
      </c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>
        <f>SUM(F38+H38)+SUM(LARGE(J38:S38,{1,2,3}))</f>
        <v>395</v>
      </c>
      <c r="AI38" s="26">
        <f t="shared" si="0"/>
        <v>79</v>
      </c>
      <c r="AJ38" s="51">
        <f t="shared" si="1"/>
        <v>15</v>
      </c>
      <c r="AK38" s="51">
        <f t="shared" si="2"/>
        <v>0</v>
      </c>
      <c r="AL38" s="51" t="str">
        <f t="shared" si="3"/>
        <v>Pass</v>
      </c>
    </row>
    <row r="39" spans="1:38" ht="12.95" customHeight="1">
      <c r="A39" s="12">
        <v>12198340</v>
      </c>
      <c r="B39" s="20" t="s">
        <v>158</v>
      </c>
      <c r="C39" s="48" t="s">
        <v>46</v>
      </c>
      <c r="D39" s="48" t="s">
        <v>123</v>
      </c>
      <c r="E39" s="109"/>
      <c r="F39" s="26">
        <v>96</v>
      </c>
      <c r="G39" s="26" t="s">
        <v>13</v>
      </c>
      <c r="H39" s="26">
        <v>91</v>
      </c>
      <c r="I39" s="26" t="s">
        <v>13</v>
      </c>
      <c r="J39" s="26">
        <v>83</v>
      </c>
      <c r="K39" s="26" t="s">
        <v>9</v>
      </c>
      <c r="L39" s="26"/>
      <c r="M39" s="26"/>
      <c r="N39" s="26">
        <v>94</v>
      </c>
      <c r="O39" s="26" t="s">
        <v>13</v>
      </c>
      <c r="P39" s="26">
        <v>89</v>
      </c>
      <c r="Q39" s="26" t="s">
        <v>9</v>
      </c>
      <c r="R39" s="26">
        <v>93</v>
      </c>
      <c r="S39" s="26" t="s">
        <v>10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>
        <f>SUM(F39+H39)+SUM(LARGE(J39:S39,{1,2,3}))</f>
        <v>463</v>
      </c>
      <c r="AI39" s="26">
        <f t="shared" si="0"/>
        <v>92.6</v>
      </c>
      <c r="AJ39" s="51">
        <f t="shared" si="1"/>
        <v>4</v>
      </c>
      <c r="AK39" s="51">
        <f t="shared" si="2"/>
        <v>0</v>
      </c>
      <c r="AL39" s="51" t="str">
        <f t="shared" si="3"/>
        <v>Pass</v>
      </c>
    </row>
    <row r="40" spans="1:38" ht="12.95" customHeight="1">
      <c r="A40" s="12">
        <v>12198341</v>
      </c>
      <c r="B40" s="20" t="s">
        <v>159</v>
      </c>
      <c r="C40" s="48" t="s">
        <v>46</v>
      </c>
      <c r="D40" s="48" t="s">
        <v>123</v>
      </c>
      <c r="E40" s="109"/>
      <c r="F40" s="26">
        <v>89</v>
      </c>
      <c r="G40" s="26" t="s">
        <v>9</v>
      </c>
      <c r="H40" s="26">
        <v>79</v>
      </c>
      <c r="I40" s="26" t="s">
        <v>10</v>
      </c>
      <c r="J40" s="26">
        <v>42</v>
      </c>
      <c r="K40" s="26" t="s">
        <v>6</v>
      </c>
      <c r="L40" s="26"/>
      <c r="M40" s="26"/>
      <c r="N40" s="26">
        <v>67</v>
      </c>
      <c r="O40" s="26" t="s">
        <v>12</v>
      </c>
      <c r="P40" s="26">
        <v>89</v>
      </c>
      <c r="Q40" s="26" t="s">
        <v>9</v>
      </c>
      <c r="R40" s="26">
        <v>87</v>
      </c>
      <c r="S40" s="26" t="s">
        <v>11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>
        <f>SUM(F40+H40)+SUM(LARGE(J40:S40,{1,2,3}))</f>
        <v>411</v>
      </c>
      <c r="AI40" s="26">
        <f t="shared" si="0"/>
        <v>82.2</v>
      </c>
      <c r="AJ40" s="51">
        <f t="shared" si="1"/>
        <v>12</v>
      </c>
      <c r="AK40" s="51">
        <f t="shared" si="2"/>
        <v>0</v>
      </c>
      <c r="AL40" s="51" t="str">
        <f t="shared" si="3"/>
        <v>Pass</v>
      </c>
    </row>
    <row r="41" spans="1:38" ht="12.95" customHeight="1">
      <c r="A41" s="12">
        <v>12198342</v>
      </c>
      <c r="B41" s="20" t="s">
        <v>160</v>
      </c>
      <c r="C41" s="48" t="s">
        <v>50</v>
      </c>
      <c r="D41" s="48" t="s">
        <v>123</v>
      </c>
      <c r="E41" s="109"/>
      <c r="F41" s="26">
        <v>76</v>
      </c>
      <c r="G41" s="26" t="s">
        <v>12</v>
      </c>
      <c r="H41" s="26">
        <v>86</v>
      </c>
      <c r="I41" s="26" t="s">
        <v>9</v>
      </c>
      <c r="J41" s="26">
        <v>37</v>
      </c>
      <c r="K41" s="26" t="s">
        <v>7</v>
      </c>
      <c r="L41" s="26"/>
      <c r="M41" s="26"/>
      <c r="N41" s="26">
        <v>57</v>
      </c>
      <c r="O41" s="26" t="s">
        <v>11</v>
      </c>
      <c r="P41" s="26">
        <v>75</v>
      </c>
      <c r="Q41" s="26" t="s">
        <v>12</v>
      </c>
      <c r="R41" s="26">
        <v>82</v>
      </c>
      <c r="S41" s="26" t="s">
        <v>8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>
        <f>SUM(F41+H41)+SUM(LARGE(J41:S41,{1,2,3}))</f>
        <v>376</v>
      </c>
      <c r="AI41" s="26">
        <f t="shared" si="0"/>
        <v>75.2</v>
      </c>
      <c r="AJ41" s="51">
        <f t="shared" si="1"/>
        <v>20</v>
      </c>
      <c r="AK41" s="51">
        <f t="shared" si="2"/>
        <v>0</v>
      </c>
      <c r="AL41" s="51" t="str">
        <f t="shared" si="3"/>
        <v>Pass</v>
      </c>
    </row>
    <row r="42" spans="1:38" ht="12.95" customHeight="1">
      <c r="A42" s="12">
        <v>12198343</v>
      </c>
      <c r="B42" s="20" t="s">
        <v>161</v>
      </c>
      <c r="C42" s="48" t="s">
        <v>46</v>
      </c>
      <c r="D42" s="48" t="s">
        <v>123</v>
      </c>
      <c r="E42" s="109"/>
      <c r="F42" s="26">
        <v>44</v>
      </c>
      <c r="G42" s="26" t="s">
        <v>7</v>
      </c>
      <c r="H42" s="26">
        <v>59</v>
      </c>
      <c r="I42" s="26" t="s">
        <v>6</v>
      </c>
      <c r="J42" s="26"/>
      <c r="K42" s="26"/>
      <c r="L42" s="26">
        <v>40</v>
      </c>
      <c r="M42" s="26" t="s">
        <v>8</v>
      </c>
      <c r="N42" s="26">
        <v>54</v>
      </c>
      <c r="O42" s="26" t="s">
        <v>11</v>
      </c>
      <c r="P42" s="26">
        <v>40</v>
      </c>
      <c r="Q42" s="26" t="s">
        <v>7</v>
      </c>
      <c r="R42" s="26">
        <v>65</v>
      </c>
      <c r="S42" s="26" t="s">
        <v>7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>
        <f>SUM(F42+H42)+SUM(LARGE(J42:S42,{1,2,3}))</f>
        <v>262</v>
      </c>
      <c r="AI42" s="26">
        <f t="shared" si="0"/>
        <v>52.4</v>
      </c>
      <c r="AJ42" s="51">
        <f t="shared" si="1"/>
        <v>36</v>
      </c>
      <c r="AK42" s="51">
        <f t="shared" si="2"/>
        <v>0</v>
      </c>
      <c r="AL42" s="51" t="str">
        <f t="shared" si="3"/>
        <v>Pass</v>
      </c>
    </row>
    <row r="43" spans="1:38" ht="12.95" customHeight="1">
      <c r="A43" s="12">
        <v>12198344</v>
      </c>
      <c r="B43" s="20" t="s">
        <v>162</v>
      </c>
      <c r="C43" s="48" t="s">
        <v>46</v>
      </c>
      <c r="D43" s="48" t="s">
        <v>123</v>
      </c>
      <c r="E43" s="109"/>
      <c r="F43" s="26">
        <v>89</v>
      </c>
      <c r="G43" s="26" t="s">
        <v>9</v>
      </c>
      <c r="H43" s="26">
        <v>90</v>
      </c>
      <c r="I43" s="26" t="s">
        <v>13</v>
      </c>
      <c r="J43" s="26">
        <v>42</v>
      </c>
      <c r="K43" s="26" t="s">
        <v>6</v>
      </c>
      <c r="L43" s="26"/>
      <c r="M43" s="26"/>
      <c r="N43" s="26">
        <v>68</v>
      </c>
      <c r="O43" s="26" t="s">
        <v>12</v>
      </c>
      <c r="P43" s="26">
        <v>86</v>
      </c>
      <c r="Q43" s="26" t="s">
        <v>9</v>
      </c>
      <c r="R43" s="26">
        <v>83</v>
      </c>
      <c r="S43" s="26" t="s">
        <v>11</v>
      </c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>
        <f>SUM(F43+H43)+SUM(LARGE(J43:S43,{1,2,3}))</f>
        <v>416</v>
      </c>
      <c r="AI43" s="26">
        <f t="shared" si="0"/>
        <v>83.2</v>
      </c>
      <c r="AJ43" s="51">
        <f t="shared" si="1"/>
        <v>10</v>
      </c>
      <c r="AK43" s="51">
        <f t="shared" si="2"/>
        <v>0</v>
      </c>
      <c r="AL43" s="51" t="str">
        <f t="shared" si="3"/>
        <v>Pass</v>
      </c>
    </row>
    <row r="44" spans="1:38" ht="12.95" customHeight="1">
      <c r="A44" s="12">
        <v>12198345</v>
      </c>
      <c r="B44" s="20" t="s">
        <v>163</v>
      </c>
      <c r="C44" s="48" t="s">
        <v>50</v>
      </c>
      <c r="D44" s="48" t="s">
        <v>123</v>
      </c>
      <c r="E44" s="109"/>
      <c r="F44" s="26">
        <v>46</v>
      </c>
      <c r="G44" s="26" t="s">
        <v>7</v>
      </c>
      <c r="H44" s="26">
        <v>55</v>
      </c>
      <c r="I44" s="26" t="s">
        <v>6</v>
      </c>
      <c r="J44" s="26">
        <v>33</v>
      </c>
      <c r="K44" s="26" t="s">
        <v>7</v>
      </c>
      <c r="L44" s="26"/>
      <c r="M44" s="26"/>
      <c r="N44" s="26">
        <v>25</v>
      </c>
      <c r="O44" s="26" t="s">
        <v>14</v>
      </c>
      <c r="P44" s="26">
        <v>40</v>
      </c>
      <c r="Q44" s="26" t="s">
        <v>7</v>
      </c>
      <c r="R44" s="26">
        <v>63</v>
      </c>
      <c r="S44" s="26" t="s">
        <v>7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>
        <f t="shared" ref="AH44" si="4">SUMIF(F44:AG44,"&gt;="&amp;LARGE(F44:AG44,5))</f>
        <v>237</v>
      </c>
      <c r="AI44" s="26">
        <f t="shared" si="0"/>
        <v>47.4</v>
      </c>
      <c r="AJ44" s="51">
        <f t="shared" si="1"/>
        <v>40</v>
      </c>
      <c r="AK44" s="51">
        <f t="shared" si="2"/>
        <v>1</v>
      </c>
      <c r="AL44" s="51" t="str">
        <f t="shared" si="3"/>
        <v>Pass</v>
      </c>
    </row>
    <row r="45" spans="1:38" s="59" customFormat="1" hidden="1">
      <c r="A45" s="52"/>
      <c r="B45" s="53"/>
      <c r="C45" s="54"/>
      <c r="D45" s="54"/>
      <c r="E45" s="55"/>
      <c r="F45" s="56"/>
      <c r="G45" s="57"/>
      <c r="H45" s="18"/>
      <c r="I45" s="18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8"/>
      <c r="AK45" s="58"/>
      <c r="AL45" s="49"/>
    </row>
    <row r="46" spans="1:38" s="59" customFormat="1" hidden="1">
      <c r="A46" s="52"/>
      <c r="B46" s="53"/>
      <c r="C46" s="54"/>
      <c r="D46" s="54"/>
      <c r="E46" s="55"/>
      <c r="F46" s="56"/>
      <c r="G46" s="57"/>
      <c r="H46" s="18"/>
      <c r="I46" s="18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8"/>
      <c r="AK46" s="58"/>
      <c r="AL46" s="49"/>
    </row>
    <row r="47" spans="1:38" s="59" customFormat="1" hidden="1">
      <c r="A47" s="52"/>
      <c r="B47" s="53"/>
      <c r="C47" s="54"/>
      <c r="D47" s="54"/>
      <c r="E47" s="55"/>
      <c r="F47" s="56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8"/>
      <c r="AK47" s="58"/>
      <c r="AL47" s="49"/>
    </row>
    <row r="48" spans="1:38" s="59" customFormat="1" hidden="1">
      <c r="A48" s="52"/>
      <c r="B48" s="53"/>
      <c r="C48" s="54"/>
      <c r="D48" s="54"/>
      <c r="E48" s="55"/>
      <c r="F48" s="56"/>
      <c r="G48" s="57"/>
      <c r="H48" s="18"/>
      <c r="I48" s="18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8"/>
      <c r="AK48" s="58"/>
      <c r="AL48" s="49"/>
    </row>
    <row r="49" spans="1:38" s="59" customFormat="1" hidden="1">
      <c r="A49" s="52"/>
      <c r="B49" s="53"/>
      <c r="C49" s="54"/>
      <c r="D49" s="54"/>
      <c r="E49" s="55"/>
      <c r="F49" s="56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8"/>
      <c r="AK49" s="58"/>
      <c r="AL49" s="49"/>
    </row>
    <row r="50" spans="1:38" s="59" customFormat="1" hidden="1">
      <c r="A50" s="52"/>
      <c r="B50" s="53"/>
      <c r="C50" s="54"/>
      <c r="D50" s="54"/>
      <c r="E50" s="55"/>
      <c r="F50" s="56"/>
      <c r="G50" s="57"/>
      <c r="H50" s="18"/>
      <c r="I50" s="18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8"/>
      <c r="AK50" s="58"/>
      <c r="AL50" s="49"/>
    </row>
    <row r="51" spans="1:38" s="59" customFormat="1" hidden="1">
      <c r="A51" s="52"/>
      <c r="B51" s="53"/>
      <c r="C51" s="54"/>
      <c r="D51" s="54"/>
      <c r="E51" s="55"/>
      <c r="F51" s="56"/>
      <c r="G51" s="57"/>
      <c r="H51" s="18"/>
      <c r="I51" s="18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8"/>
      <c r="AK51" s="58"/>
      <c r="AL51" s="49"/>
    </row>
    <row r="52" spans="1:38" s="59" customFormat="1" hidden="1">
      <c r="A52" s="52"/>
      <c r="B52" s="53"/>
      <c r="C52" s="54"/>
      <c r="D52" s="54"/>
      <c r="E52" s="55"/>
      <c r="F52" s="56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8"/>
      <c r="AK52" s="58"/>
      <c r="AL52" s="49"/>
    </row>
    <row r="53" spans="1:38" s="59" customFormat="1" hidden="1">
      <c r="A53" s="52"/>
      <c r="B53" s="53"/>
      <c r="C53" s="54"/>
      <c r="D53" s="54"/>
      <c r="E53" s="55"/>
      <c r="F53" s="56"/>
      <c r="G53" s="57"/>
      <c r="H53" s="18"/>
      <c r="I53" s="18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8"/>
      <c r="AK53" s="58"/>
      <c r="AL53" s="49"/>
    </row>
    <row r="54" spans="1:38" s="59" customFormat="1" hidden="1">
      <c r="A54" s="52"/>
      <c r="B54" s="53"/>
      <c r="C54" s="54"/>
      <c r="D54" s="54"/>
      <c r="E54" s="55"/>
      <c r="F54" s="56"/>
      <c r="G54" s="57"/>
      <c r="H54" s="18"/>
      <c r="I54" s="18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8"/>
      <c r="AK54" s="58"/>
      <c r="AL54" s="49"/>
    </row>
    <row r="55" spans="1:38" s="59" customFormat="1" hidden="1">
      <c r="A55" s="52"/>
      <c r="B55" s="53"/>
      <c r="C55" s="54"/>
      <c r="D55" s="54"/>
      <c r="E55" s="55"/>
      <c r="F55" s="56"/>
      <c r="G55" s="57"/>
      <c r="H55" s="18"/>
      <c r="I55" s="18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8"/>
      <c r="AK55" s="58"/>
      <c r="AL55" s="49"/>
    </row>
    <row r="56" spans="1:38" s="59" customFormat="1" hidden="1">
      <c r="A56" s="52"/>
      <c r="B56" s="53"/>
      <c r="C56" s="54"/>
      <c r="D56" s="54"/>
      <c r="E56" s="55"/>
      <c r="F56" s="56"/>
      <c r="G56" s="57"/>
      <c r="H56" s="18"/>
      <c r="I56" s="18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8"/>
      <c r="AK56" s="58"/>
      <c r="AL56" s="49"/>
    </row>
    <row r="57" spans="1:38" s="59" customFormat="1" hidden="1">
      <c r="A57" s="52"/>
      <c r="B57" s="53"/>
      <c r="C57" s="54"/>
      <c r="D57" s="54"/>
      <c r="E57" s="55"/>
      <c r="F57" s="56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8"/>
      <c r="AL57" s="49"/>
    </row>
    <row r="58" spans="1:38" s="59" customFormat="1" hidden="1">
      <c r="A58" s="52"/>
      <c r="B58" s="53"/>
      <c r="C58" s="54"/>
      <c r="D58" s="54"/>
      <c r="E58" s="55"/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8"/>
      <c r="AK58" s="58"/>
      <c r="AL58" s="49"/>
    </row>
    <row r="59" spans="1:38" s="59" customFormat="1" hidden="1">
      <c r="A59" s="52"/>
      <c r="B59" s="53"/>
      <c r="C59" s="54"/>
      <c r="D59" s="54"/>
      <c r="E59" s="55"/>
      <c r="F59" s="56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8"/>
      <c r="AK59" s="58"/>
      <c r="AL59" s="49"/>
    </row>
    <row r="60" spans="1:38" s="59" customFormat="1" hidden="1">
      <c r="A60" s="52"/>
      <c r="B60" s="53"/>
      <c r="C60" s="54"/>
      <c r="D60" s="54"/>
      <c r="E60" s="55"/>
      <c r="F60" s="56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8"/>
      <c r="AK60" s="58"/>
      <c r="AL60" s="49"/>
    </row>
    <row r="61" spans="1:38" s="59" customFormat="1" hidden="1">
      <c r="A61" s="52"/>
      <c r="B61" s="53"/>
      <c r="C61" s="54"/>
      <c r="D61" s="54"/>
      <c r="E61" s="55"/>
      <c r="F61" s="56"/>
      <c r="G61" s="57"/>
      <c r="H61" s="18"/>
      <c r="I61" s="18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8"/>
      <c r="AK61" s="58"/>
      <c r="AL61" s="49"/>
    </row>
    <row r="62" spans="1:38" s="59" customFormat="1" hidden="1">
      <c r="A62" s="52"/>
      <c r="B62" s="53"/>
      <c r="C62" s="54"/>
      <c r="D62" s="54"/>
      <c r="E62" s="55"/>
      <c r="F62" s="56"/>
      <c r="G62" s="57"/>
      <c r="H62" s="18"/>
      <c r="I62" s="18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8"/>
      <c r="AK62" s="58"/>
      <c r="AL62" s="49"/>
    </row>
    <row r="63" spans="1:38" s="59" customFormat="1" hidden="1">
      <c r="A63" s="52"/>
      <c r="B63" s="53"/>
      <c r="C63" s="54"/>
      <c r="D63" s="54"/>
      <c r="E63" s="55"/>
      <c r="F63" s="5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8"/>
      <c r="AK63" s="58"/>
      <c r="AL63" s="49"/>
    </row>
    <row r="64" spans="1:38" s="59" customFormat="1" hidden="1">
      <c r="A64" s="52"/>
      <c r="B64" s="53"/>
      <c r="C64" s="54"/>
      <c r="D64" s="54"/>
      <c r="E64" s="55"/>
      <c r="F64" s="56"/>
      <c r="G64" s="57"/>
      <c r="H64" s="18"/>
      <c r="I64" s="18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8"/>
      <c r="AK64" s="58"/>
      <c r="AL64" s="49"/>
    </row>
    <row r="65" spans="1:38" s="59" customFormat="1" hidden="1">
      <c r="A65" s="52"/>
      <c r="B65" s="53"/>
      <c r="C65" s="54"/>
      <c r="D65" s="54"/>
      <c r="E65" s="55"/>
      <c r="F65" s="5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  <c r="AK65" s="58"/>
      <c r="AL65" s="49"/>
    </row>
    <row r="66" spans="1:38" s="59" customFormat="1" hidden="1">
      <c r="A66" s="52"/>
      <c r="B66" s="53"/>
      <c r="C66" s="54"/>
      <c r="D66" s="54"/>
      <c r="E66" s="55"/>
      <c r="F66" s="56"/>
      <c r="G66" s="57"/>
      <c r="H66" s="18"/>
      <c r="I66" s="18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8"/>
      <c r="AK66" s="58"/>
      <c r="AL66" s="49"/>
    </row>
    <row r="67" spans="1:38" s="59" customFormat="1" hidden="1">
      <c r="A67" s="52"/>
      <c r="B67" s="53"/>
      <c r="C67" s="54"/>
      <c r="D67" s="54"/>
      <c r="E67" s="55"/>
      <c r="F67" s="56"/>
      <c r="G67" s="57"/>
      <c r="H67" s="18"/>
      <c r="I67" s="18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8"/>
      <c r="AK67" s="58"/>
      <c r="AL67" s="49"/>
    </row>
    <row r="68" spans="1:38" s="59" customFormat="1" hidden="1">
      <c r="A68" s="52"/>
      <c r="B68" s="53"/>
      <c r="C68" s="54"/>
      <c r="D68" s="54"/>
      <c r="E68" s="55"/>
      <c r="F68" s="56"/>
      <c r="G68" s="57"/>
      <c r="H68" s="18"/>
      <c r="I68" s="18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8"/>
      <c r="AL68" s="49"/>
    </row>
    <row r="69" spans="1:38" s="59" customFormat="1" hidden="1">
      <c r="A69" s="52"/>
      <c r="B69" s="53"/>
      <c r="C69" s="54"/>
      <c r="D69" s="54"/>
      <c r="E69" s="55"/>
      <c r="F69" s="56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8"/>
      <c r="AK69" s="58"/>
      <c r="AL69" s="49"/>
    </row>
    <row r="70" spans="1:38" s="59" customFormat="1" hidden="1">
      <c r="A70" s="52"/>
      <c r="B70" s="53"/>
      <c r="C70" s="54"/>
      <c r="D70" s="54"/>
      <c r="E70" s="55"/>
      <c r="F70" s="56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8"/>
      <c r="AK70" s="58"/>
      <c r="AL70" s="49"/>
    </row>
    <row r="71" spans="1:38" s="59" customFormat="1" hidden="1">
      <c r="A71" s="52"/>
      <c r="B71" s="53"/>
      <c r="C71" s="54"/>
      <c r="D71" s="54"/>
      <c r="E71" s="55"/>
      <c r="F71" s="56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8"/>
      <c r="AK71" s="58"/>
      <c r="AL71" s="49"/>
    </row>
    <row r="72" spans="1:38" s="59" customFormat="1" hidden="1">
      <c r="A72" s="52"/>
      <c r="B72" s="53"/>
      <c r="C72" s="54"/>
      <c r="D72" s="54"/>
      <c r="E72" s="55"/>
      <c r="F72" s="56"/>
      <c r="G72" s="57"/>
      <c r="H72" s="18"/>
      <c r="I72" s="18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8"/>
      <c r="AK72" s="58"/>
      <c r="AL72" s="49"/>
    </row>
    <row r="73" spans="1:38" s="59" customFormat="1" hidden="1">
      <c r="A73" s="60"/>
      <c r="B73" s="61"/>
      <c r="C73" s="62"/>
      <c r="D73" s="62"/>
      <c r="E73" s="63"/>
      <c r="F73" s="64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57"/>
      <c r="AI73" s="65"/>
      <c r="AJ73" s="58"/>
      <c r="AK73" s="58"/>
      <c r="AL73" s="49"/>
    </row>
    <row r="74" spans="1:38" s="59" customFormat="1" hidden="1">
      <c r="A74" s="66"/>
      <c r="B74" s="66"/>
      <c r="C74" s="67"/>
      <c r="D74" s="67"/>
      <c r="E74" s="68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65"/>
      <c r="AJ74" s="58"/>
      <c r="AK74" s="58"/>
      <c r="AL74" s="49"/>
    </row>
    <row r="75" spans="1:38" s="59" customFormat="1" hidden="1">
      <c r="A75" s="66"/>
      <c r="B75" s="66"/>
      <c r="C75" s="67"/>
      <c r="D75" s="67"/>
      <c r="E75" s="68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65"/>
      <c r="AJ75" s="58"/>
      <c r="AK75" s="58"/>
      <c r="AL75" s="49"/>
    </row>
    <row r="76" spans="1:38" s="59" customFormat="1" hidden="1">
      <c r="A76" s="66"/>
      <c r="B76" s="66"/>
      <c r="C76" s="67"/>
      <c r="D76" s="67"/>
      <c r="E76" s="68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65"/>
      <c r="AJ76" s="58"/>
      <c r="AK76" s="58"/>
      <c r="AL76" s="49"/>
    </row>
    <row r="77" spans="1:38" s="59" customFormat="1" hidden="1">
      <c r="A77" s="66"/>
      <c r="B77" s="66"/>
      <c r="C77" s="67"/>
      <c r="D77" s="67"/>
      <c r="E77" s="68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65"/>
      <c r="AJ77" s="58"/>
      <c r="AK77" s="58"/>
      <c r="AL77" s="49"/>
    </row>
    <row r="78" spans="1:38" s="59" customFormat="1" hidden="1">
      <c r="A78" s="66"/>
      <c r="B78" s="66"/>
      <c r="C78" s="67"/>
      <c r="D78" s="67"/>
      <c r="E78" s="68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65"/>
      <c r="AJ78" s="58"/>
      <c r="AK78" s="58"/>
      <c r="AL78" s="49"/>
    </row>
    <row r="79" spans="1:38" s="59" customFormat="1" hidden="1">
      <c r="A79" s="66"/>
      <c r="B79" s="66"/>
      <c r="C79" s="67"/>
      <c r="D79" s="67"/>
      <c r="E79" s="68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65"/>
      <c r="AJ79" s="58"/>
      <c r="AK79" s="58"/>
      <c r="AL79" s="49"/>
    </row>
    <row r="80" spans="1:38" s="59" customFormat="1" hidden="1">
      <c r="A80" s="66"/>
      <c r="B80" s="66"/>
      <c r="C80" s="67"/>
      <c r="D80" s="67"/>
      <c r="E80" s="68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65"/>
      <c r="AJ80" s="58"/>
      <c r="AK80" s="58"/>
      <c r="AL80" s="49"/>
    </row>
    <row r="81" spans="1:38" s="59" customFormat="1" hidden="1">
      <c r="A81" s="66"/>
      <c r="B81" s="66"/>
      <c r="C81" s="67"/>
      <c r="D81" s="67"/>
      <c r="E81" s="68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65"/>
      <c r="AJ81" s="58"/>
      <c r="AK81" s="58"/>
      <c r="AL81" s="49"/>
    </row>
    <row r="82" spans="1:38" s="59" customFormat="1" hidden="1">
      <c r="A82" s="66"/>
      <c r="B82" s="66"/>
      <c r="C82" s="67"/>
      <c r="D82" s="67"/>
      <c r="E82" s="68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65"/>
      <c r="AJ82" s="58"/>
      <c r="AK82" s="58"/>
      <c r="AL82" s="49"/>
    </row>
    <row r="83" spans="1:38" s="59" customFormat="1" hidden="1">
      <c r="A83" s="66"/>
      <c r="B83" s="66"/>
      <c r="C83" s="67"/>
      <c r="D83" s="67"/>
      <c r="E83" s="68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65"/>
      <c r="AJ83" s="58"/>
      <c r="AK83" s="58"/>
      <c r="AL83" s="49"/>
    </row>
    <row r="84" spans="1:38" s="59" customFormat="1" hidden="1">
      <c r="A84" s="66"/>
      <c r="B84" s="66"/>
      <c r="C84" s="67"/>
      <c r="D84" s="67"/>
      <c r="E84" s="68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65"/>
      <c r="AJ84" s="58"/>
      <c r="AK84" s="58"/>
      <c r="AL84" s="49"/>
    </row>
    <row r="85" spans="1:38" s="59" customFormat="1" hidden="1">
      <c r="A85" s="66"/>
      <c r="B85" s="66"/>
      <c r="C85" s="67"/>
      <c r="D85" s="67"/>
      <c r="E85" s="68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65"/>
      <c r="AJ85" s="58"/>
      <c r="AK85" s="58"/>
      <c r="AL85" s="49"/>
    </row>
    <row r="86" spans="1:38" s="59" customFormat="1" hidden="1">
      <c r="A86" s="66"/>
      <c r="B86" s="66"/>
      <c r="C86" s="67"/>
      <c r="D86" s="67"/>
      <c r="E86" s="68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65"/>
      <c r="AJ86" s="58"/>
      <c r="AK86" s="58"/>
      <c r="AL86" s="49"/>
    </row>
    <row r="87" spans="1:38" s="59" customFormat="1" hidden="1">
      <c r="A87" s="66"/>
      <c r="B87" s="66"/>
      <c r="C87" s="67"/>
      <c r="D87" s="67"/>
      <c r="E87" s="68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65"/>
      <c r="AJ87" s="58"/>
      <c r="AK87" s="58"/>
      <c r="AL87" s="49"/>
    </row>
    <row r="88" spans="1:38" s="59" customFormat="1" hidden="1">
      <c r="A88" s="66"/>
      <c r="B88" s="66"/>
      <c r="C88" s="67"/>
      <c r="D88" s="67"/>
      <c r="E88" s="68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65"/>
      <c r="AJ88" s="58"/>
      <c r="AK88" s="58"/>
      <c r="AL88" s="49"/>
    </row>
    <row r="89" spans="1:38" s="59" customFormat="1" hidden="1">
      <c r="A89" s="66"/>
      <c r="B89" s="66"/>
      <c r="C89" s="67"/>
      <c r="D89" s="67"/>
      <c r="E89" s="68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65"/>
      <c r="AJ89" s="58"/>
      <c r="AK89" s="58"/>
      <c r="AL89" s="49"/>
    </row>
    <row r="90" spans="1:38" s="59" customFormat="1" hidden="1">
      <c r="A90" s="66"/>
      <c r="B90" s="66"/>
      <c r="C90" s="67"/>
      <c r="D90" s="67"/>
      <c r="E90" s="68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65"/>
      <c r="AJ90" s="58"/>
      <c r="AK90" s="58"/>
      <c r="AL90" s="49"/>
    </row>
    <row r="91" spans="1:38" s="59" customFormat="1" hidden="1">
      <c r="A91" s="66"/>
      <c r="B91" s="66"/>
      <c r="C91" s="67"/>
      <c r="D91" s="67"/>
      <c r="E91" s="68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65"/>
      <c r="AJ91" s="58"/>
      <c r="AK91" s="58"/>
      <c r="AL91" s="49"/>
    </row>
    <row r="92" spans="1:38" s="59" customFormat="1" hidden="1">
      <c r="A92" s="66"/>
      <c r="B92" s="66"/>
      <c r="C92" s="67"/>
      <c r="D92" s="67"/>
      <c r="E92" s="68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65"/>
      <c r="AJ92" s="58"/>
      <c r="AK92" s="58"/>
      <c r="AL92" s="49"/>
    </row>
    <row r="93" spans="1:38" s="59" customFormat="1" hidden="1">
      <c r="A93" s="66"/>
      <c r="B93" s="66"/>
      <c r="C93" s="67"/>
      <c r="D93" s="67"/>
      <c r="E93" s="68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65"/>
      <c r="AJ93" s="58"/>
      <c r="AK93" s="58"/>
      <c r="AL93" s="49"/>
    </row>
    <row r="94" spans="1:38" s="59" customFormat="1" hidden="1">
      <c r="A94" s="66"/>
      <c r="B94" s="66"/>
      <c r="C94" s="67"/>
      <c r="D94" s="67"/>
      <c r="E94" s="68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65"/>
      <c r="AJ94" s="58"/>
      <c r="AK94" s="58"/>
      <c r="AL94" s="49"/>
    </row>
    <row r="95" spans="1:38" s="59" customFormat="1" hidden="1">
      <c r="A95" s="66"/>
      <c r="B95" s="66"/>
      <c r="C95" s="67"/>
      <c r="D95" s="67"/>
      <c r="E95" s="68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65"/>
      <c r="AJ95" s="58"/>
      <c r="AK95" s="58"/>
      <c r="AL95" s="49"/>
    </row>
    <row r="96" spans="1:38" s="59" customFormat="1" hidden="1">
      <c r="A96" s="66"/>
      <c r="B96" s="66"/>
      <c r="C96" s="67"/>
      <c r="D96" s="67"/>
      <c r="E96" s="68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65"/>
      <c r="AJ96" s="58"/>
      <c r="AK96" s="58"/>
      <c r="AL96" s="49"/>
    </row>
    <row r="97" spans="1:38" s="59" customFormat="1" hidden="1">
      <c r="A97" s="66"/>
      <c r="B97" s="66"/>
      <c r="C97" s="67"/>
      <c r="D97" s="67"/>
      <c r="E97" s="68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65"/>
      <c r="AJ97" s="58"/>
      <c r="AK97" s="58"/>
      <c r="AL97" s="49"/>
    </row>
    <row r="98" spans="1:38" s="59" customFormat="1" hidden="1">
      <c r="A98" s="66"/>
      <c r="B98" s="66"/>
      <c r="C98" s="67"/>
      <c r="D98" s="67"/>
      <c r="E98" s="68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65"/>
      <c r="AJ98" s="58"/>
      <c r="AK98" s="58"/>
      <c r="AL98" s="49"/>
    </row>
    <row r="99" spans="1:38" s="59" customFormat="1" hidden="1">
      <c r="A99" s="66"/>
      <c r="B99" s="66"/>
      <c r="C99" s="67"/>
      <c r="D99" s="67"/>
      <c r="E99" s="68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65"/>
      <c r="AJ99" s="58"/>
      <c r="AK99" s="58"/>
      <c r="AL99" s="49"/>
    </row>
    <row r="100" spans="1:38" s="59" customFormat="1" hidden="1">
      <c r="A100" s="66"/>
      <c r="B100" s="66"/>
      <c r="C100" s="67"/>
      <c r="D100" s="67"/>
      <c r="E100" s="68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65"/>
      <c r="AJ100" s="58"/>
      <c r="AK100" s="58"/>
      <c r="AL100" s="49"/>
    </row>
    <row r="101" spans="1:38" s="59" customFormat="1" hidden="1">
      <c r="A101" s="66"/>
      <c r="B101" s="66"/>
      <c r="C101" s="67"/>
      <c r="D101" s="67"/>
      <c r="E101" s="68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65"/>
      <c r="AJ101" s="58"/>
      <c r="AK101" s="58"/>
      <c r="AL101" s="49"/>
    </row>
    <row r="102" spans="1:38" s="59" customFormat="1" hidden="1">
      <c r="A102" s="66"/>
      <c r="B102" s="66"/>
      <c r="C102" s="67"/>
      <c r="D102" s="67"/>
      <c r="E102" s="68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65"/>
      <c r="AJ102" s="58"/>
      <c r="AK102" s="58"/>
      <c r="AL102" s="49"/>
    </row>
    <row r="103" spans="1:38" s="59" customFormat="1" hidden="1">
      <c r="A103" s="66"/>
      <c r="B103" s="66"/>
      <c r="C103" s="67"/>
      <c r="D103" s="67"/>
      <c r="E103" s="68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65"/>
      <c r="AJ103" s="58"/>
      <c r="AK103" s="58"/>
      <c r="AL103" s="49"/>
    </row>
    <row r="104" spans="1:38" s="59" customFormat="1" hidden="1">
      <c r="A104" s="66"/>
      <c r="B104" s="66"/>
      <c r="C104" s="67"/>
      <c r="D104" s="67"/>
      <c r="E104" s="68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65"/>
      <c r="AJ104" s="58"/>
      <c r="AK104" s="58"/>
      <c r="AL104" s="49"/>
    </row>
    <row r="105" spans="1:38" s="5" customFormat="1" ht="24.75" customHeight="1">
      <c r="A105" s="13"/>
      <c r="B105" s="16"/>
      <c r="C105" s="15"/>
      <c r="D105" s="15"/>
      <c r="E105" s="23"/>
      <c r="F105" s="134" t="str">
        <f>F2</f>
        <v>184-Eng Lang&amp; Lit</v>
      </c>
      <c r="G105" s="135"/>
      <c r="H105" s="134" t="str">
        <f>H2</f>
        <v>002- Hindi-A</v>
      </c>
      <c r="I105" s="135"/>
      <c r="J105" s="134" t="str">
        <f>J2</f>
        <v>041- Math Standard</v>
      </c>
      <c r="K105" s="135"/>
      <c r="L105" s="134" t="str">
        <f>L2</f>
        <v>241- Maths Basic</v>
      </c>
      <c r="M105" s="135"/>
      <c r="N105" s="134" t="str">
        <f>N2</f>
        <v>086- Science</v>
      </c>
      <c r="O105" s="135"/>
      <c r="P105" s="134" t="str">
        <f>P2</f>
        <v>087- Social Sc</v>
      </c>
      <c r="Q105" s="135"/>
      <c r="R105" s="134" t="str">
        <f>R2</f>
        <v>417-AI</v>
      </c>
      <c r="S105" s="135"/>
      <c r="T105" s="134">
        <f>T2</f>
        <v>0</v>
      </c>
      <c r="U105" s="135"/>
      <c r="V105" s="134">
        <f>V2</f>
        <v>0</v>
      </c>
      <c r="W105" s="135"/>
      <c r="X105" s="134">
        <f>X2</f>
        <v>0</v>
      </c>
      <c r="Y105" s="135"/>
      <c r="Z105" s="134">
        <f>Z2</f>
        <v>0</v>
      </c>
      <c r="AA105" s="135"/>
      <c r="AB105" s="134">
        <f>AB2</f>
        <v>0</v>
      </c>
      <c r="AC105" s="135"/>
      <c r="AD105" s="134">
        <f>AD2</f>
        <v>0</v>
      </c>
      <c r="AE105" s="135"/>
      <c r="AF105" s="134">
        <f>AF2</f>
        <v>0</v>
      </c>
      <c r="AG105" s="135"/>
      <c r="AH105" s="27"/>
      <c r="AI105" s="28"/>
      <c r="AJ105" s="116"/>
      <c r="AK105" s="22"/>
      <c r="AL105" s="22"/>
    </row>
    <row r="106" spans="1:38" s="5" customFormat="1" ht="24.75" customHeight="1">
      <c r="A106" s="13"/>
      <c r="B106" s="13"/>
      <c r="C106" s="132"/>
      <c r="D106" s="132"/>
      <c r="E106" s="133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121"/>
      <c r="AK106" s="22"/>
      <c r="AL106" s="22"/>
    </row>
    <row r="107" spans="1:38" s="5" customFormat="1" ht="24.75" customHeight="1">
      <c r="A107" s="13"/>
      <c r="B107" s="13"/>
      <c r="C107" s="132"/>
      <c r="D107" s="132"/>
      <c r="E107" s="133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123"/>
      <c r="AK107" s="22"/>
      <c r="AL107" s="22"/>
    </row>
    <row r="108" spans="1:38" s="5" customFormat="1" ht="24.75" customHeight="1">
      <c r="A108" s="13"/>
      <c r="B108" s="13"/>
      <c r="C108" s="132"/>
      <c r="D108" s="132"/>
      <c r="E108" s="133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121"/>
      <c r="AK108" s="22"/>
      <c r="AL108" s="22"/>
    </row>
    <row r="109" spans="1:38">
      <c r="A109" s="150" t="s">
        <v>28</v>
      </c>
      <c r="B109" s="151"/>
      <c r="C109" s="151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3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19"/>
      <c r="AI109" s="19"/>
      <c r="AJ109" s="25"/>
      <c r="AK109" s="25"/>
    </row>
    <row r="110" spans="1:38">
      <c r="A110" s="154" t="s">
        <v>173</v>
      </c>
      <c r="B110" s="155"/>
      <c r="C110" s="155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7"/>
      <c r="X110" s="73"/>
      <c r="Y110" s="9"/>
      <c r="Z110" s="9"/>
      <c r="AA110" s="9"/>
      <c r="AB110" s="9"/>
      <c r="AC110" s="9"/>
      <c r="AD110" s="9"/>
      <c r="AE110" s="9"/>
      <c r="AF110" s="9"/>
      <c r="AG110" s="9"/>
      <c r="AH110" s="19"/>
      <c r="AI110" s="19"/>
      <c r="AJ110" s="25"/>
      <c r="AK110" s="25"/>
    </row>
    <row r="111" spans="1:38" ht="34.5" customHeight="1">
      <c r="A111" s="74"/>
      <c r="B111" s="75" t="s">
        <v>16</v>
      </c>
      <c r="C111" s="2" t="s">
        <v>42</v>
      </c>
      <c r="D111" s="2" t="s">
        <v>43</v>
      </c>
      <c r="E111" s="3" t="s">
        <v>27</v>
      </c>
      <c r="F111" s="74" t="s">
        <v>13</v>
      </c>
      <c r="G111" s="74" t="s">
        <v>9</v>
      </c>
      <c r="H111" s="74" t="s">
        <v>10</v>
      </c>
      <c r="I111" s="74" t="s">
        <v>12</v>
      </c>
      <c r="J111" s="74" t="s">
        <v>11</v>
      </c>
      <c r="K111" s="74" t="s">
        <v>8</v>
      </c>
      <c r="L111" s="74" t="s">
        <v>6</v>
      </c>
      <c r="M111" s="74" t="s">
        <v>7</v>
      </c>
      <c r="N111" s="72" t="s">
        <v>14</v>
      </c>
      <c r="O111" s="99" t="s">
        <v>18</v>
      </c>
      <c r="P111" s="99" t="s">
        <v>19</v>
      </c>
      <c r="Q111" s="99" t="s">
        <v>20</v>
      </c>
      <c r="R111" s="99" t="s">
        <v>21</v>
      </c>
      <c r="S111" s="99" t="s">
        <v>22</v>
      </c>
      <c r="T111" s="99" t="s">
        <v>15</v>
      </c>
      <c r="U111" s="14" t="s">
        <v>23</v>
      </c>
      <c r="V111" s="14" t="s">
        <v>24</v>
      </c>
      <c r="W111" s="17" t="s">
        <v>29</v>
      </c>
      <c r="X111" s="11" t="s">
        <v>176</v>
      </c>
      <c r="Y111" s="9"/>
      <c r="Z111" s="9"/>
      <c r="AA111" s="9"/>
      <c r="AB111" s="9"/>
      <c r="AC111" s="9"/>
      <c r="AD111" s="9"/>
      <c r="AE111" s="9"/>
      <c r="AF111" s="9"/>
      <c r="AG111" s="9"/>
      <c r="AH111" s="19"/>
      <c r="AI111" s="19"/>
      <c r="AJ111" s="25"/>
      <c r="AK111" s="25"/>
    </row>
    <row r="112" spans="1:38">
      <c r="A112" s="74"/>
      <c r="B112" s="78" t="str">
        <f>F2</f>
        <v>184-Eng Lang&amp; Lit</v>
      </c>
      <c r="C112" s="79">
        <f>COUNTA(G4:G104)</f>
        <v>41</v>
      </c>
      <c r="D112" s="104">
        <f>C112-N112</f>
        <v>41</v>
      </c>
      <c r="E112" s="117">
        <f>100*D112/C112</f>
        <v>100</v>
      </c>
      <c r="F112" s="79">
        <f>COUNTIF(G4:G104,"A1")</f>
        <v>5</v>
      </c>
      <c r="G112" s="79">
        <f>COUNTIF(G4:G104,"A2")</f>
        <v>6</v>
      </c>
      <c r="H112" s="79">
        <f>COUNTIF(G4:G104,"B1")</f>
        <v>6</v>
      </c>
      <c r="I112" s="79">
        <f>COUNTIF(G4:G104,"B2")</f>
        <v>3</v>
      </c>
      <c r="J112" s="79">
        <f>COUNTIF(G4:G104,"C1")</f>
        <v>4</v>
      </c>
      <c r="K112" s="79">
        <f>COUNTIF(G4:G104,"C2")</f>
        <v>2</v>
      </c>
      <c r="L112" s="79">
        <f>COUNTIF(G4:G104,"D1")</f>
        <v>8</v>
      </c>
      <c r="M112" s="79">
        <f>COUNTIF(G4:G104,"D2")</f>
        <v>7</v>
      </c>
      <c r="N112" s="72">
        <f>COUNTIF(G4:G104,"E")</f>
        <v>0</v>
      </c>
      <c r="O112" s="81">
        <f>COUNTIF(F4:F104,"&gt;=0")-COUNTIF(F4:F104,"&gt;32.9")</f>
        <v>0</v>
      </c>
      <c r="P112" s="81">
        <f>COUNTIF(F4:F104,"&gt;=33")-COUNTIF(F4:F104,"&gt;44.9")</f>
        <v>3</v>
      </c>
      <c r="Q112" s="81">
        <f>COUNTIF(F4:F104,"&gt;=45")-COUNTIF(F4:F104,"&gt;59.9")</f>
        <v>14</v>
      </c>
      <c r="R112" s="81">
        <f>COUNTIF(F4:F104,"&gt;=60")-COUNTIF(F4:F104,"&gt;74.9")</f>
        <v>4</v>
      </c>
      <c r="S112" s="81">
        <f>COUNTIF(F4:F104,"&gt;=75")-COUNTIF(F4:F104,"&gt;89.9")</f>
        <v>15</v>
      </c>
      <c r="T112" s="81">
        <f>COUNTIF(F4:F104,"&gt;=90")-COUNTIF(F4:F104,"&gt;100")</f>
        <v>5</v>
      </c>
      <c r="U112" s="29">
        <f>F112*8+G112*7+H112*6+I112*5+J112*4+K112*3+L112*2+M112*1</f>
        <v>178</v>
      </c>
      <c r="V112" s="30">
        <f>U112*100/(C112*8)</f>
        <v>54.268292682926827</v>
      </c>
      <c r="W112" s="79">
        <f>AVERAGE(F4:F104)</f>
        <v>68.58536585365853</v>
      </c>
      <c r="X112" s="83"/>
      <c r="Y112" s="9"/>
      <c r="Z112" s="9"/>
      <c r="AA112" s="9"/>
      <c r="AB112" s="9"/>
      <c r="AC112" s="9"/>
      <c r="AD112" s="9"/>
      <c r="AE112" s="9"/>
      <c r="AF112" s="9"/>
      <c r="AG112" s="9"/>
      <c r="AH112" s="19"/>
      <c r="AI112" s="19"/>
      <c r="AJ112" s="25"/>
      <c r="AK112" s="25"/>
    </row>
    <row r="113" spans="1:37">
      <c r="A113" s="74"/>
      <c r="B113" s="84" t="str">
        <f>H2</f>
        <v>002- Hindi-A</v>
      </c>
      <c r="C113" s="85">
        <f>COUNTA(I4:I104)</f>
        <v>41</v>
      </c>
      <c r="D113" s="104">
        <f t="shared" ref="D113:D125" si="5">C113-N113</f>
        <v>41</v>
      </c>
      <c r="E113" s="118">
        <f t="shared" ref="E113:E126" si="6">100*D113/C113</f>
        <v>100</v>
      </c>
      <c r="F113" s="85">
        <f>COUNTIF(I4:I104,"A1")</f>
        <v>15</v>
      </c>
      <c r="G113" s="85">
        <f>COUNTIF(I4:I104,"A2")</f>
        <v>6</v>
      </c>
      <c r="H113" s="85">
        <f>COUNTIF(I4:I104,"B1")</f>
        <v>5</v>
      </c>
      <c r="I113" s="85">
        <f>COUNTIF(I4:I104,"B2")</f>
        <v>0</v>
      </c>
      <c r="J113" s="85">
        <f>COUNTIF(I4:I104,"C1")</f>
        <v>3</v>
      </c>
      <c r="K113" s="85">
        <f>COUNTIF(I4:I104,"C2")</f>
        <v>4</v>
      </c>
      <c r="L113" s="85">
        <f>COUNTIF(I4:I104,"D1")</f>
        <v>8</v>
      </c>
      <c r="M113" s="85">
        <f>COUNTIF(I4:I104,"D2")</f>
        <v>0</v>
      </c>
      <c r="N113" s="72">
        <f>COUNTIF(I4:I104,"E")</f>
        <v>0</v>
      </c>
      <c r="O113" s="87">
        <f>COUNTIF(H4:H104,"&gt;=0")-COUNTIF(H4:H104,"&gt;32")</f>
        <v>0</v>
      </c>
      <c r="P113" s="87">
        <f>COUNTIF(H4:H104,"&gt;=33")-COUNTIF(H4:H104,"&gt;44.9")</f>
        <v>0</v>
      </c>
      <c r="Q113" s="87">
        <f>COUNTIF(H4:H104,"&gt;=45")-COUNTIF(H4:H104,"&gt;59.9")</f>
        <v>6</v>
      </c>
      <c r="R113" s="87">
        <f>COUNTIF(H4:H104,"&gt;=60")-COUNTIF(H4:H104,"&gt;74.9")</f>
        <v>9</v>
      </c>
      <c r="S113" s="87">
        <f>COUNTIF(H4:H104,"&gt;=75")-COUNTIF(H4:H104,"&gt;89.9")</f>
        <v>14</v>
      </c>
      <c r="T113" s="87">
        <f>COUNTIF(H4:H104,"&gt;=90")-COUNTIF(H4:H104,"&gt;100")</f>
        <v>12</v>
      </c>
      <c r="U113" s="24">
        <f t="shared" ref="U113:U126" si="7">F113*8+G113*7+H113*6+I113*5+J113*4+K113*3+L113*2+M113*1</f>
        <v>232</v>
      </c>
      <c r="V113" s="31">
        <f t="shared" ref="V113:V125" si="8">U113*100/(C113*8)</f>
        <v>70.731707317073173</v>
      </c>
      <c r="W113" s="85">
        <f>AVERAGE(H4:H104)</f>
        <v>78.804878048780495</v>
      </c>
      <c r="X113" s="83"/>
      <c r="Y113" s="9"/>
      <c r="Z113" s="9"/>
      <c r="AA113" s="9"/>
      <c r="AB113" s="9"/>
      <c r="AC113" s="9"/>
      <c r="AD113" s="9"/>
      <c r="AE113" s="9"/>
      <c r="AF113" s="9"/>
      <c r="AG113" s="9"/>
      <c r="AH113" s="19"/>
      <c r="AI113" s="19"/>
      <c r="AJ113" s="25"/>
      <c r="AK113" s="25"/>
    </row>
    <row r="114" spans="1:37">
      <c r="A114" s="74"/>
      <c r="B114" s="89" t="str">
        <f>J2</f>
        <v>041- Math Standard</v>
      </c>
      <c r="C114" s="83">
        <f>COUNTA(K4:K104)</f>
        <v>24</v>
      </c>
      <c r="D114" s="104">
        <f t="shared" si="5"/>
        <v>24</v>
      </c>
      <c r="E114" s="119">
        <f t="shared" si="6"/>
        <v>100</v>
      </c>
      <c r="F114" s="83">
        <f>COUNTIF(K4:K104,"A1")</f>
        <v>1</v>
      </c>
      <c r="G114" s="83">
        <f>COUNTIF(K4:K104,"A2")</f>
        <v>3</v>
      </c>
      <c r="H114" s="83">
        <f>COUNTIF(K4:K104,"B1")</f>
        <v>1</v>
      </c>
      <c r="I114" s="83">
        <f>COUNTIF(K4:K104,"B2")</f>
        <v>2</v>
      </c>
      <c r="J114" s="83">
        <f>COUNTIF(K4:K104,"C1")</f>
        <v>3</v>
      </c>
      <c r="K114" s="83">
        <f>COUNTIF(K4:K104,"C2")</f>
        <v>4</v>
      </c>
      <c r="L114" s="83">
        <f>COUNTIF(K4:K104,"D1")</f>
        <v>5</v>
      </c>
      <c r="M114" s="83">
        <f>COUNTIF(K4:K104,"D2")</f>
        <v>5</v>
      </c>
      <c r="N114" s="72">
        <f>COUNTIF(K4:K104,"E")</f>
        <v>0</v>
      </c>
      <c r="O114" s="91">
        <f>COUNTIF(J4:J104,"&gt;=0")-COUNTIF(J4:J104,"&gt;32")</f>
        <v>0</v>
      </c>
      <c r="P114" s="91">
        <f>COUNTIF(J4:J104,"&gt;=33")-COUNTIF(J4:J104,"&gt;44.9")</f>
        <v>10</v>
      </c>
      <c r="Q114" s="91">
        <f>COUNTIF(J4:J104,"&gt;45")-COUNTIF(J4:J104,"&gt;59.9")</f>
        <v>7</v>
      </c>
      <c r="R114" s="91">
        <f>COUNTIF(J4:J104,"&gt;=60")-COUNTIF(J4:J104,"&gt;74.9")</f>
        <v>2</v>
      </c>
      <c r="S114" s="91">
        <f>COUNTIF(J4:J104,"&gt;=75")-COUNTIF(J4:J104,"&gt;89.9")</f>
        <v>4</v>
      </c>
      <c r="T114" s="91">
        <f>COUNTIF(J4:J104,"&gt;=90")-COUNTIF(J4:J104,"&gt;100")</f>
        <v>1</v>
      </c>
      <c r="U114" s="32">
        <f t="shared" si="7"/>
        <v>84</v>
      </c>
      <c r="V114" s="33">
        <f t="shared" si="8"/>
        <v>43.75</v>
      </c>
      <c r="W114" s="83">
        <f>AVERAGE(J4:J104)</f>
        <v>54.125</v>
      </c>
      <c r="X114" s="83"/>
      <c r="Y114" s="9"/>
      <c r="Z114" s="9"/>
      <c r="AA114" s="9"/>
      <c r="AB114" s="9"/>
      <c r="AC114" s="9"/>
      <c r="AD114" s="9"/>
      <c r="AE114" s="9"/>
      <c r="AF114" s="9"/>
      <c r="AG114" s="9"/>
      <c r="AH114" s="19"/>
      <c r="AI114" s="19"/>
      <c r="AJ114" s="25"/>
      <c r="AK114" s="25"/>
    </row>
    <row r="115" spans="1:37">
      <c r="A115" s="74"/>
      <c r="B115" s="78" t="str">
        <f>L2</f>
        <v>241- Maths Basic</v>
      </c>
      <c r="C115" s="79">
        <f>COUNTA(M4:M104)</f>
        <v>17</v>
      </c>
      <c r="D115" s="104">
        <f t="shared" si="5"/>
        <v>16</v>
      </c>
      <c r="E115" s="117">
        <f t="shared" si="6"/>
        <v>94.117647058823536</v>
      </c>
      <c r="F115" s="79">
        <f>COUNTIF(M4:M104,"A1")</f>
        <v>1</v>
      </c>
      <c r="G115" s="79">
        <f>COUNTIF(M4:M104,"A2")</f>
        <v>0</v>
      </c>
      <c r="H115" s="79">
        <f>COUNTIF(M4:M104,"B1")</f>
        <v>0</v>
      </c>
      <c r="I115" s="79">
        <f>COUNTIF(M4:M104,"B2")</f>
        <v>1</v>
      </c>
      <c r="J115" s="79">
        <f>COUNTIF(M4:M104,"C1")</f>
        <v>1</v>
      </c>
      <c r="K115" s="79">
        <f>COUNTIF(M4:M104,"C2")</f>
        <v>3</v>
      </c>
      <c r="L115" s="79">
        <f>COUNTIF(M4:M104,"D1")</f>
        <v>4</v>
      </c>
      <c r="M115" s="79">
        <f>COUNTIF(M4:M104,"D2")</f>
        <v>6</v>
      </c>
      <c r="N115" s="72">
        <f>COUNTIF(M4:M104,"E")</f>
        <v>1</v>
      </c>
      <c r="O115" s="81">
        <f>COUNTIF(L4:L104,"&gt;=0")-COUNTIF(L4:L104,"&gt;32")</f>
        <v>1</v>
      </c>
      <c r="P115" s="81">
        <f>COUNTIF(L4:L104,"&gt;=33")-COUNTIF(L4:L104,"&gt;44.9")</f>
        <v>13</v>
      </c>
      <c r="Q115" s="81">
        <f>COUNTIF(L4:L104,"&gt;=45")-COUNTIF(L4:L104,"&gt;59.9")</f>
        <v>2</v>
      </c>
      <c r="R115" s="81">
        <f>COUNTIF(L4:L104,"&gt;=60")-COUNTIF(L4:L104,"&gt;74.9")</f>
        <v>0</v>
      </c>
      <c r="S115" s="81">
        <f>COUNTIF(L4:L104,"&gt;=75")-COUNTIF(L4:L104,"&gt;89.9")</f>
        <v>1</v>
      </c>
      <c r="T115" s="81">
        <f>COUNTIF(L4:L104,"&gt;=90")-COUNTIF(L4:L104,"&gt;100")</f>
        <v>0</v>
      </c>
      <c r="U115" s="29">
        <f t="shared" si="7"/>
        <v>40</v>
      </c>
      <c r="V115" s="30">
        <f t="shared" si="8"/>
        <v>29.411764705882351</v>
      </c>
      <c r="W115" s="79">
        <f>AVERAGE(L4:L104)</f>
        <v>39.764705882352942</v>
      </c>
      <c r="X115" s="83"/>
      <c r="Y115" s="9"/>
      <c r="Z115" s="9"/>
      <c r="AA115" s="9"/>
      <c r="AB115" s="9"/>
      <c r="AC115" s="9"/>
      <c r="AD115" s="9"/>
      <c r="AE115" s="9"/>
      <c r="AF115" s="9"/>
      <c r="AG115" s="9"/>
      <c r="AH115" s="19"/>
      <c r="AI115" s="19"/>
      <c r="AJ115" s="25"/>
      <c r="AK115" s="25"/>
    </row>
    <row r="116" spans="1:37">
      <c r="A116" s="74"/>
      <c r="B116" s="84" t="str">
        <f>N2</f>
        <v>086- Science</v>
      </c>
      <c r="C116" s="85">
        <f>COUNTA(O4:O104)</f>
        <v>41</v>
      </c>
      <c r="D116" s="104">
        <f t="shared" si="5"/>
        <v>39</v>
      </c>
      <c r="E116" s="118">
        <f t="shared" si="6"/>
        <v>95.121951219512198</v>
      </c>
      <c r="F116" s="85">
        <f>COUNTIF(O4:O104,"A1")</f>
        <v>5</v>
      </c>
      <c r="G116" s="85">
        <f>COUNTIF(O4:O104,"A2")</f>
        <v>2</v>
      </c>
      <c r="H116" s="85">
        <f>COUNTIF(O4:O104,"B1")</f>
        <v>6</v>
      </c>
      <c r="I116" s="85">
        <f>COUNTIF(O4:O104,"B2")</f>
        <v>5</v>
      </c>
      <c r="J116" s="85">
        <f>COUNTIF(O4:O104,"C1")</f>
        <v>6</v>
      </c>
      <c r="K116" s="85">
        <f>COUNTIF(O4:O104,"C2")</f>
        <v>3</v>
      </c>
      <c r="L116" s="85">
        <f>COUNTIF(O4:O104,"D1")</f>
        <v>5</v>
      </c>
      <c r="M116" s="85">
        <f>COUNTIF(O4:O104,"D2")</f>
        <v>7</v>
      </c>
      <c r="N116" s="72">
        <f>COUNTIF(O4:O104,"E")</f>
        <v>2</v>
      </c>
      <c r="O116" s="87">
        <f>COUNTIF(N4:N104,"&gt;=0")-COUNTIF(N4:N104,"&gt;32")</f>
        <v>2</v>
      </c>
      <c r="P116" s="87">
        <f>COUNTIF(N4:N104,"&gt;=33")-COUNTIF(N4:N104,"&gt;44.9")</f>
        <v>12</v>
      </c>
      <c r="Q116" s="87">
        <f>COUNTIF(N4:N104,"&gt;=45")-COUNTIF(N4:N104,"&gt;59.9")</f>
        <v>9</v>
      </c>
      <c r="R116" s="87">
        <f>COUNTIF(N4:N104,"&gt;=60")-COUNTIF(N4:N104,"&gt;74.9")</f>
        <v>8</v>
      </c>
      <c r="S116" s="87">
        <f>COUNTIF(N4:N104,"&gt;=75")-COUNTIF(N4:N104,"&gt;89.9")</f>
        <v>5</v>
      </c>
      <c r="T116" s="87">
        <f>COUNTIF(N4:N104,"&gt;=90")-COUNTIF(N4:N104,"&gt;100")</f>
        <v>5</v>
      </c>
      <c r="U116" s="24">
        <f t="shared" si="7"/>
        <v>165</v>
      </c>
      <c r="V116" s="31">
        <f t="shared" si="8"/>
        <v>50.304878048780488</v>
      </c>
      <c r="W116" s="85">
        <f>AVERAGE(N4:N104)</f>
        <v>58.365853658536587</v>
      </c>
      <c r="X116" s="83"/>
      <c r="Y116" s="9"/>
      <c r="Z116" s="9"/>
      <c r="AA116" s="9"/>
      <c r="AB116" s="9"/>
      <c r="AC116" s="9"/>
      <c r="AD116" s="9"/>
      <c r="AE116" s="9"/>
      <c r="AF116" s="9"/>
      <c r="AG116" s="9"/>
      <c r="AH116" s="19"/>
      <c r="AI116" s="19"/>
      <c r="AJ116" s="25"/>
      <c r="AK116" s="25"/>
    </row>
    <row r="117" spans="1:37">
      <c r="A117" s="74"/>
      <c r="B117" s="89" t="str">
        <f>P2</f>
        <v>087- Social Sc</v>
      </c>
      <c r="C117" s="83">
        <f>COUNTA(Q4:Q104)</f>
        <v>41</v>
      </c>
      <c r="D117" s="104">
        <f t="shared" si="5"/>
        <v>41</v>
      </c>
      <c r="E117" s="119">
        <f t="shared" si="6"/>
        <v>100</v>
      </c>
      <c r="F117" s="83">
        <f>COUNTIF(Q4:Q104,"A1")</f>
        <v>4</v>
      </c>
      <c r="G117" s="83">
        <f>COUNTIF(Q4:Q104,"A2")</f>
        <v>7</v>
      </c>
      <c r="H117" s="83">
        <f>COUNTIF(Q4:Q104,"B1")</f>
        <v>5</v>
      </c>
      <c r="I117" s="83">
        <f>COUNTIF(Q4:Q104,"B2")</f>
        <v>5</v>
      </c>
      <c r="J117" s="83">
        <f>COUNTIF(Q4:Q104,"C1")</f>
        <v>2</v>
      </c>
      <c r="K117" s="83">
        <f>COUNTIF(Q4:Q104,"C2")</f>
        <v>3</v>
      </c>
      <c r="L117" s="83">
        <f>COUNTIF(Q4:Q104,"D1")</f>
        <v>4</v>
      </c>
      <c r="M117" s="83">
        <f>COUNTIF(Q4:Q104,"D2")</f>
        <v>11</v>
      </c>
      <c r="N117" s="72">
        <f>COUNTIF(Q4:Q104,"E")</f>
        <v>0</v>
      </c>
      <c r="O117" s="91">
        <f>COUNTIF(P4:P104,"&gt;=0")-COUNTIF(P4:P104,"&gt;32")</f>
        <v>0</v>
      </c>
      <c r="P117" s="91">
        <f>COUNTIF(P4:P104,"&gt;=33")-COUNTIF(P4:P104,"&gt;44.9")</f>
        <v>10</v>
      </c>
      <c r="Q117" s="91">
        <f>COUNTIF(P4:P104,"&gt;=45")-COUNTIF(P4:P104,"&gt;59.9")</f>
        <v>5</v>
      </c>
      <c r="R117" s="91">
        <f>COUNTIF(N4:N104,"&gt;=60")-COUNTIF(N4:N104,"&gt;74.9")</f>
        <v>8</v>
      </c>
      <c r="S117" s="91">
        <f>COUNTIF(P4:P104,"&gt;=75")-COUNTIF(P4:P104,"&gt;89.9")</f>
        <v>16</v>
      </c>
      <c r="T117" s="91">
        <f>COUNTIF(N4:N104,"&gt;=90")-COUNTIF(N4:N104,"&gt;100")</f>
        <v>5</v>
      </c>
      <c r="U117" s="32">
        <f t="shared" si="7"/>
        <v>172</v>
      </c>
      <c r="V117" s="33">
        <f t="shared" si="8"/>
        <v>52.439024390243901</v>
      </c>
      <c r="W117" s="83">
        <f>AVERAGE(P4:P104)</f>
        <v>68</v>
      </c>
      <c r="X117" s="83"/>
      <c r="Y117" s="9"/>
      <c r="Z117" s="9"/>
      <c r="AA117" s="9"/>
      <c r="AB117" s="9"/>
      <c r="AC117" s="9"/>
      <c r="AD117" s="9"/>
      <c r="AE117" s="9"/>
      <c r="AF117" s="9"/>
      <c r="AG117" s="9"/>
      <c r="AH117" s="19"/>
      <c r="AI117" s="19"/>
      <c r="AJ117" s="25"/>
      <c r="AK117" s="25"/>
    </row>
    <row r="118" spans="1:37">
      <c r="A118" s="92"/>
      <c r="B118" s="78" t="str">
        <f>R2</f>
        <v>417-AI</v>
      </c>
      <c r="C118" s="79">
        <f>COUNTA(S4:S104)</f>
        <v>41</v>
      </c>
      <c r="D118" s="104">
        <f t="shared" si="5"/>
        <v>41</v>
      </c>
      <c r="E118" s="117">
        <f t="shared" si="6"/>
        <v>100</v>
      </c>
      <c r="F118" s="82">
        <f>COUNTIF(S4:S104,"A1")</f>
        <v>1</v>
      </c>
      <c r="G118" s="82">
        <f>COUNTIF(S4:S104,"A2")</f>
        <v>1</v>
      </c>
      <c r="H118" s="82">
        <f>COUNTIF(S4:S104,"B1")</f>
        <v>2</v>
      </c>
      <c r="I118" s="82">
        <f>COUNTIF(S4:S104,"B2")</f>
        <v>4</v>
      </c>
      <c r="J118" s="82">
        <f>COUNTIF(S4:S104,"C1")</f>
        <v>10</v>
      </c>
      <c r="K118" s="82">
        <f>COUNTIF(S4:S104,"C2")</f>
        <v>6</v>
      </c>
      <c r="L118" s="82">
        <f>COUNTIF(S4:S104,"D1")</f>
        <v>6</v>
      </c>
      <c r="M118" s="82">
        <f>COUNTIF(S4:S104,"D2")</f>
        <v>11</v>
      </c>
      <c r="N118" s="72">
        <f>COUNTIF(S4:S104,"E")</f>
        <v>0</v>
      </c>
      <c r="O118" s="81">
        <f>COUNTIF(R4:R104,"&gt;=0")-COUNTIF(R4:R104,"&gt;32")</f>
        <v>0</v>
      </c>
      <c r="P118" s="81">
        <f>COUNTIF(R4:R104,"&gt;=33")-COUNTIF(R4:R104,"&gt;44.5")</f>
        <v>0</v>
      </c>
      <c r="Q118" s="81">
        <f>COUNTIF(R4:R104,"&gt;=45")-COUNTIF(R4:R104,"&gt;59.9")</f>
        <v>0</v>
      </c>
      <c r="R118" s="81">
        <f>COUNTIF(R4:R104,"&gt;=60")-COUNTIF(R4:R104,"&gt;74.9")</f>
        <v>16</v>
      </c>
      <c r="S118" s="81">
        <f>COUNTIF(R4:R104,"&gt;=75")-COUNTIF(R4:R104,"&gt;89.9")</f>
        <v>20</v>
      </c>
      <c r="T118" s="81">
        <f>COUNTIF(R4:R104,"&gt;=90")-COUNTIF(R4:R104,"&gt;100")</f>
        <v>5</v>
      </c>
      <c r="U118" s="29">
        <f t="shared" si="7"/>
        <v>128</v>
      </c>
      <c r="V118" s="30">
        <f t="shared" si="8"/>
        <v>39.024390243902438</v>
      </c>
      <c r="W118" s="79">
        <f>AVERAGE(R4:R104)</f>
        <v>78.243902439024396</v>
      </c>
      <c r="X118" s="83"/>
      <c r="Y118" s="9"/>
      <c r="Z118" s="9"/>
      <c r="AA118" s="9"/>
      <c r="AB118" s="9"/>
      <c r="AC118" s="9"/>
      <c r="AD118" s="9"/>
      <c r="AE118" s="9"/>
      <c r="AF118" s="9"/>
      <c r="AG118" s="9"/>
      <c r="AH118" s="19"/>
      <c r="AI118" s="19"/>
      <c r="AJ118" s="25"/>
      <c r="AK118" s="25"/>
    </row>
    <row r="119" spans="1:37" hidden="1">
      <c r="A119" s="93"/>
      <c r="B119" s="84">
        <f>T2</f>
        <v>0</v>
      </c>
      <c r="C119" s="85">
        <f>COUNTA(U4:U104)</f>
        <v>0</v>
      </c>
      <c r="D119" s="104">
        <f t="shared" si="5"/>
        <v>0</v>
      </c>
      <c r="E119" s="118" t="e">
        <f t="shared" si="6"/>
        <v>#DIV/0!</v>
      </c>
      <c r="F119" s="85">
        <f>COUNTIF(U4:U104,"A1")</f>
        <v>0</v>
      </c>
      <c r="G119" s="85">
        <f>COUNTIF(U4:U104,"A2")</f>
        <v>0</v>
      </c>
      <c r="H119" s="85">
        <f>COUNTIF(U4:U104,"B1")</f>
        <v>0</v>
      </c>
      <c r="I119" s="85">
        <f>COUNTIF(U4:U104,"B2")</f>
        <v>0</v>
      </c>
      <c r="J119" s="85">
        <f>COUNTIF(U4:U104,"C1")</f>
        <v>0</v>
      </c>
      <c r="K119" s="85">
        <f>COUNTIF(U4:U104,"C2")</f>
        <v>0</v>
      </c>
      <c r="L119" s="85">
        <f>COUNTIF(U4:U104,"D1")</f>
        <v>0</v>
      </c>
      <c r="M119" s="85">
        <f>COUNTIF(U4:U104,"D2")</f>
        <v>0</v>
      </c>
      <c r="N119" s="72">
        <f>COUNTIF(U4:U104,"E")</f>
        <v>0</v>
      </c>
      <c r="O119" s="87">
        <f>COUNTIF(T4:T104,"&gt;=0")-COUNTIF(T4:T104,"&gt;32")</f>
        <v>0</v>
      </c>
      <c r="P119" s="87">
        <f>COUNTIF(T4:T104,"&gt;=33")-COUNTIF(T4:T104,"&gt;44.9")</f>
        <v>0</v>
      </c>
      <c r="Q119" s="87">
        <f>COUNTIF(T4:T104,"&gt;=45")-COUNTIF(T4:T104,"&gt;59.9")</f>
        <v>0</v>
      </c>
      <c r="R119" s="87">
        <f>COUNTIF(T4:T104,"&gt;=60")-COUNTIF(T4:T104,"&gt;74.9")</f>
        <v>0</v>
      </c>
      <c r="S119" s="87">
        <f>COUNTIF(T4:T104,"&gt;=75")-COUNTIF(T4:T104,"&gt;89.9")</f>
        <v>0</v>
      </c>
      <c r="T119" s="87">
        <f>COUNTIF(T4:T104,"&gt;=90")-COUNTIF(T4:T104,"&gt;100")</f>
        <v>0</v>
      </c>
      <c r="U119" s="24">
        <f t="shared" si="7"/>
        <v>0</v>
      </c>
      <c r="V119" s="31" t="e">
        <f t="shared" si="8"/>
        <v>#DIV/0!</v>
      </c>
      <c r="W119" s="85" t="e">
        <f>AVERAGE(T4:T104)</f>
        <v>#DIV/0!</v>
      </c>
      <c r="X119" s="83"/>
      <c r="Y119" s="9"/>
      <c r="Z119" s="9"/>
      <c r="AA119" s="9"/>
      <c r="AB119" s="9"/>
      <c r="AC119" s="9"/>
      <c r="AD119" s="9"/>
      <c r="AE119" s="9"/>
      <c r="AF119" s="9"/>
      <c r="AG119" s="9"/>
      <c r="AH119" s="19"/>
      <c r="AI119" s="19"/>
      <c r="AJ119" s="25"/>
      <c r="AK119" s="25"/>
    </row>
    <row r="120" spans="1:37" hidden="1">
      <c r="A120" s="93"/>
      <c r="B120" s="94">
        <f>V2</f>
        <v>0</v>
      </c>
      <c r="C120" s="92">
        <f>COUNTA(W4:W104)</f>
        <v>0</v>
      </c>
      <c r="D120" s="104">
        <f t="shared" si="5"/>
        <v>0</v>
      </c>
      <c r="E120" s="120" t="e">
        <f t="shared" si="6"/>
        <v>#DIV/0!</v>
      </c>
      <c r="F120" s="92">
        <f>COUNTIF(W4:W104,"A1")</f>
        <v>0</v>
      </c>
      <c r="G120" s="92">
        <f>COUNTIF(W4:W104,"A2")</f>
        <v>0</v>
      </c>
      <c r="H120" s="92">
        <f>COUNTIF(W4:W104,"B1")</f>
        <v>0</v>
      </c>
      <c r="I120" s="92">
        <f>COUNTIF(W4:W104,"B2")</f>
        <v>0</v>
      </c>
      <c r="J120" s="92">
        <f>COUNTIF(W4:W104,"C1")</f>
        <v>0</v>
      </c>
      <c r="K120" s="92">
        <f>COUNTIF(W4:W104,"C2")</f>
        <v>0</v>
      </c>
      <c r="L120" s="92">
        <f>COUNTIF(W4:W104,"D1")</f>
        <v>0</v>
      </c>
      <c r="M120" s="92">
        <f>COUNTIF(W4:W104,"D2")</f>
        <v>0</v>
      </c>
      <c r="N120" s="72">
        <f>COUNTIF(W4:W104,"E")</f>
        <v>0</v>
      </c>
      <c r="O120" s="96">
        <f>COUNTIF(V4:V104,"&gt;=0")-COUNTIF(V4:V104,"&gt;32")</f>
        <v>0</v>
      </c>
      <c r="P120" s="96">
        <f>COUNTIF(V4:V104,"&gt;=33")-COUNTIF(V4:V104,"&gt;44.9")</f>
        <v>0</v>
      </c>
      <c r="Q120" s="96">
        <f>COUNTIF(V4:V104,"&gt;=45")-COUNTIF(V4:V104,"&gt;59.9")</f>
        <v>0</v>
      </c>
      <c r="R120" s="96">
        <f>COUNTIF(V4:V104,"&gt;=60")-COUNTIF(V4:V104,"&gt;74.9")</f>
        <v>0</v>
      </c>
      <c r="S120" s="96">
        <f>COUNTIF(V4:V104,"&gt;=75")-COUNTIF(V4:V104,"&gt;89.9")</f>
        <v>0</v>
      </c>
      <c r="T120" s="96">
        <f>COUNTIF(V4:V104,"&gt;=90")-COUNTIF(V4:V104,"&gt;100")</f>
        <v>0</v>
      </c>
      <c r="U120" s="29">
        <f t="shared" si="7"/>
        <v>0</v>
      </c>
      <c r="V120" s="30" t="e">
        <f t="shared" si="8"/>
        <v>#DIV/0!</v>
      </c>
      <c r="W120" s="92" t="e">
        <f>AVERAGE(V4:V104)</f>
        <v>#DIV/0!</v>
      </c>
      <c r="X120" s="83"/>
      <c r="Y120" s="9"/>
      <c r="Z120" s="9"/>
      <c r="AA120" s="9"/>
      <c r="AB120" s="9"/>
      <c r="AC120" s="9"/>
      <c r="AD120" s="9"/>
      <c r="AE120" s="9"/>
      <c r="AF120" s="9"/>
      <c r="AG120" s="9"/>
      <c r="AH120" s="19"/>
      <c r="AI120" s="19"/>
      <c r="AJ120" s="25"/>
      <c r="AK120" s="25"/>
    </row>
    <row r="121" spans="1:37" hidden="1">
      <c r="A121" s="93"/>
      <c r="B121" s="78">
        <f>X2</f>
        <v>0</v>
      </c>
      <c r="C121" s="79">
        <f>COUNTA(Y4:Y104)</f>
        <v>0</v>
      </c>
      <c r="D121" s="104">
        <f t="shared" si="5"/>
        <v>0</v>
      </c>
      <c r="E121" s="117" t="e">
        <f t="shared" si="6"/>
        <v>#DIV/0!</v>
      </c>
      <c r="F121" s="79">
        <f>COUNTIF(Y4:Y104,"A1")</f>
        <v>0</v>
      </c>
      <c r="G121" s="79">
        <f>COUNTIF(Y4:Y104,"A2")</f>
        <v>0</v>
      </c>
      <c r="H121" s="79">
        <f>COUNTIF(Y4:Y104,"B1")</f>
        <v>0</v>
      </c>
      <c r="I121" s="79">
        <f>COUNTIF(Y4:Y104,"B2")</f>
        <v>0</v>
      </c>
      <c r="J121" s="79">
        <f>COUNTIF(Y4:Y104,"C1")</f>
        <v>0</v>
      </c>
      <c r="K121" s="79">
        <f>COUNTIF(Y4:Y104,"C2")</f>
        <v>0</v>
      </c>
      <c r="L121" s="79">
        <f>COUNTIF(Y4:Y104,"D1")</f>
        <v>0</v>
      </c>
      <c r="M121" s="79">
        <f>COUNTIF(Y4:Y104,"D2")</f>
        <v>0</v>
      </c>
      <c r="N121" s="72">
        <f>COUNTIF(Y4:Y104,"E")</f>
        <v>0</v>
      </c>
      <c r="O121" s="81">
        <f>COUNTIF(X4:X104,"&gt;=0")-COUNTIF(X4:X104,"&gt;32")</f>
        <v>0</v>
      </c>
      <c r="P121" s="81">
        <f>COUNTIF(X4:X104,"&gt;=33")-COUNTIF(X4:X104,"&gt;44.9")</f>
        <v>0</v>
      </c>
      <c r="Q121" s="81">
        <f>COUNTIF(X4:X104,"&gt;=45")-COUNTIF(X4:X104,"&gt;59.9")</f>
        <v>0</v>
      </c>
      <c r="R121" s="81">
        <f>COUNTIF(X4:X104,"&gt;=60")-COUNTIF(X4:X104,"&gt;74.9")</f>
        <v>0</v>
      </c>
      <c r="S121" s="81">
        <f>COUNTIF(X4:X104,"&gt;=75")-COUNTIF(X4:X104,"&gt;89.9")</f>
        <v>0</v>
      </c>
      <c r="T121" s="81">
        <f>COUNTIF(X4:X104,"&gt;=90")-COUNTIF(X4:X104,"&gt;100")</f>
        <v>0</v>
      </c>
      <c r="U121" s="29">
        <f t="shared" si="7"/>
        <v>0</v>
      </c>
      <c r="V121" s="30" t="e">
        <f t="shared" si="8"/>
        <v>#DIV/0!</v>
      </c>
      <c r="W121" s="79" t="e">
        <f>AVERAGE(X4:X104)</f>
        <v>#DIV/0!</v>
      </c>
      <c r="X121" s="83"/>
      <c r="Y121" s="9"/>
      <c r="Z121" s="9"/>
      <c r="AA121" s="9"/>
      <c r="AB121" s="9"/>
      <c r="AC121" s="9"/>
      <c r="AD121" s="9"/>
      <c r="AE121" s="9"/>
      <c r="AF121" s="9"/>
      <c r="AG121" s="9"/>
      <c r="AH121" s="19"/>
      <c r="AI121" s="19"/>
      <c r="AJ121" s="25"/>
      <c r="AK121" s="25"/>
    </row>
    <row r="122" spans="1:37" hidden="1">
      <c r="A122" s="93"/>
      <c r="B122" s="84">
        <f>Z2</f>
        <v>0</v>
      </c>
      <c r="C122" s="85">
        <f>COUNTA(AA4:AA104)</f>
        <v>0</v>
      </c>
      <c r="D122" s="104">
        <f t="shared" si="5"/>
        <v>0</v>
      </c>
      <c r="E122" s="118" t="e">
        <f t="shared" si="6"/>
        <v>#DIV/0!</v>
      </c>
      <c r="F122" s="85">
        <f>COUNTIF(AA4:AA104,"A1")</f>
        <v>0</v>
      </c>
      <c r="G122" s="85">
        <f>COUNTIF(AA4:AA104,"A2")</f>
        <v>0</v>
      </c>
      <c r="H122" s="85">
        <f>COUNTIF(AA4:AA104,"B1")</f>
        <v>0</v>
      </c>
      <c r="I122" s="85">
        <f>COUNTIF(AA4:AA104,"B2")</f>
        <v>0</v>
      </c>
      <c r="J122" s="85">
        <f>COUNTIF(AA4:AA104,"C1")</f>
        <v>0</v>
      </c>
      <c r="K122" s="85">
        <f>COUNTIF(AA4:AA104,"C2")</f>
        <v>0</v>
      </c>
      <c r="L122" s="85">
        <f>COUNTIF(AA4:AA104,"D1")</f>
        <v>0</v>
      </c>
      <c r="M122" s="85">
        <f>COUNTIF(AA4:AA104,"D2")</f>
        <v>0</v>
      </c>
      <c r="N122" s="72">
        <f>COUNTIF(AA4:AA104,"E")</f>
        <v>0</v>
      </c>
      <c r="O122" s="87">
        <f>COUNTIF(Z4:Z104,"&gt;=0")-COUNTIF(Z4:Z104,"&gt;32")</f>
        <v>0</v>
      </c>
      <c r="P122" s="87">
        <f>COUNTIF(Z4:Z104,"&gt;=33")-COUNTIF(Z4:Z104,"&gt;44.9")</f>
        <v>0</v>
      </c>
      <c r="Q122" s="87">
        <f>COUNTIF(Z4:Z104,"&gt;=45")-COUNTIF(Z4:Z104,"&gt;59.9")</f>
        <v>0</v>
      </c>
      <c r="R122" s="87">
        <f>COUNTIF(Z4:Z104,"&gt;=60")-COUNTIF(Z4:Z104,"&gt;74.9")</f>
        <v>0</v>
      </c>
      <c r="S122" s="87">
        <f>COUNTIF(Z4:Z104,"&gt;=75")-COUNTIF(Z4:Z104,"&gt;89.9")</f>
        <v>0</v>
      </c>
      <c r="T122" s="87">
        <f>COUNTIF(Z4:Z104,"&gt;=90")-COUNTIF(Z4:Z104,"&gt;100")</f>
        <v>0</v>
      </c>
      <c r="U122" s="24">
        <f t="shared" si="7"/>
        <v>0</v>
      </c>
      <c r="V122" s="31" t="e">
        <f t="shared" si="8"/>
        <v>#DIV/0!</v>
      </c>
      <c r="W122" s="85" t="e">
        <f>AVERAGE(Z4:Z104)</f>
        <v>#DIV/0!</v>
      </c>
      <c r="X122" s="83"/>
      <c r="Y122" s="9"/>
      <c r="Z122" s="9"/>
      <c r="AA122" s="9"/>
      <c r="AB122" s="9"/>
      <c r="AC122" s="9"/>
      <c r="AD122" s="9"/>
      <c r="AE122" s="9"/>
      <c r="AF122" s="9"/>
      <c r="AG122" s="9"/>
      <c r="AH122" s="19"/>
      <c r="AI122" s="19"/>
      <c r="AJ122" s="25"/>
      <c r="AK122" s="25"/>
    </row>
    <row r="123" spans="1:37" hidden="1">
      <c r="A123" s="93"/>
      <c r="B123" s="94">
        <f>AB2</f>
        <v>0</v>
      </c>
      <c r="C123" s="92">
        <f>COUNTA(AC4:AC104)</f>
        <v>0</v>
      </c>
      <c r="D123" s="104">
        <f t="shared" si="5"/>
        <v>0</v>
      </c>
      <c r="E123" s="120" t="e">
        <f t="shared" si="6"/>
        <v>#DIV/0!</v>
      </c>
      <c r="F123" s="92">
        <f>COUNTIF(AC4:AC104,"A1")</f>
        <v>0</v>
      </c>
      <c r="G123" s="92">
        <f>COUNTIF(AC4:AC104,"A2")</f>
        <v>0</v>
      </c>
      <c r="H123" s="92">
        <f>COUNTIF(AC4:AC104,"B1")</f>
        <v>0</v>
      </c>
      <c r="I123" s="92">
        <f>COUNTIF(AC4:AC104,"B2")</f>
        <v>0</v>
      </c>
      <c r="J123" s="92">
        <f>COUNTIF(AC4:AC104,"C1")</f>
        <v>0</v>
      </c>
      <c r="K123" s="92">
        <f>COUNTIF(AC4:AC104,"C2")</f>
        <v>0</v>
      </c>
      <c r="L123" s="92">
        <f>COUNTIF(AC4:AC104,"D1")</f>
        <v>0</v>
      </c>
      <c r="M123" s="92">
        <f>COUNTIF(AC4:AC104,"D2")</f>
        <v>0</v>
      </c>
      <c r="N123" s="72">
        <f>COUNTIF(AC4:AC104,"E")</f>
        <v>0</v>
      </c>
      <c r="O123" s="96">
        <f>COUNTIF(AB4:AB104,"&gt;=0")-COUNTIF(AB4:AB104,"&gt;32")</f>
        <v>0</v>
      </c>
      <c r="P123" s="96">
        <f>COUNTIF(AB4:AB104,"&gt;=33")-COUNTIF(AB4:AB104,"&gt;44.9")</f>
        <v>0</v>
      </c>
      <c r="Q123" s="96">
        <f>COUNTIF(AB4:AB104,"&gt;=45")-COUNTIF(AB4:AB104,"&gt;59.9")</f>
        <v>0</v>
      </c>
      <c r="R123" s="96">
        <f>COUNTIF(AB4:AB104,"&gt;=60")-COUNTIF(AB4:AB104,"&gt;74.9")</f>
        <v>0</v>
      </c>
      <c r="S123" s="96">
        <f>COUNTIF(AB4:AB104,"&gt;=75")-COUNTIF(AB4:AB104,"&gt;89.9")</f>
        <v>0</v>
      </c>
      <c r="T123" s="96">
        <f>COUNTIF(AB4:AB104,"&gt;=90")-COUNTIF(AB4:AB104,"&gt;100")</f>
        <v>0</v>
      </c>
      <c r="U123" s="29">
        <f t="shared" si="7"/>
        <v>0</v>
      </c>
      <c r="V123" s="30" t="e">
        <f t="shared" si="8"/>
        <v>#DIV/0!</v>
      </c>
      <c r="W123" s="92" t="e">
        <f>AVERAGE(AB4:AB104)</f>
        <v>#DIV/0!</v>
      </c>
      <c r="X123" s="83"/>
      <c r="Y123" s="9"/>
      <c r="Z123" s="9"/>
      <c r="AA123" s="9"/>
      <c r="AB123" s="9"/>
      <c r="AC123" s="9"/>
      <c r="AD123" s="9"/>
      <c r="AE123" s="9"/>
      <c r="AF123" s="9"/>
      <c r="AG123" s="9"/>
      <c r="AH123" s="19"/>
      <c r="AI123" s="19"/>
      <c r="AJ123" s="25"/>
      <c r="AK123" s="25"/>
    </row>
    <row r="124" spans="1:37" hidden="1">
      <c r="A124" s="93"/>
      <c r="B124" s="78">
        <f>AD2</f>
        <v>0</v>
      </c>
      <c r="C124" s="79">
        <f>COUNTA(AE4:AE104)</f>
        <v>0</v>
      </c>
      <c r="D124" s="104">
        <f t="shared" si="5"/>
        <v>0</v>
      </c>
      <c r="E124" s="117" t="e">
        <f t="shared" si="6"/>
        <v>#DIV/0!</v>
      </c>
      <c r="F124" s="79">
        <f>COUNTIF(AE4:AE104,"A1")</f>
        <v>0</v>
      </c>
      <c r="G124" s="79">
        <f>COUNTIF(AE4:AE104,"A2")</f>
        <v>0</v>
      </c>
      <c r="H124" s="79">
        <f>COUNTIF(AE4:AE104,"B1")</f>
        <v>0</v>
      </c>
      <c r="I124" s="79">
        <f>COUNTIF(AE4:AE104,"B2")</f>
        <v>0</v>
      </c>
      <c r="J124" s="79">
        <f>COUNTIF(AE4:AE104,"C1")</f>
        <v>0</v>
      </c>
      <c r="K124" s="79">
        <f>COUNTIF(AE4:AE104,"C2")</f>
        <v>0</v>
      </c>
      <c r="L124" s="79">
        <f>COUNTIF(AE4:AE104,"D1")</f>
        <v>0</v>
      </c>
      <c r="M124" s="79">
        <f>COUNTIF(AE4:AE104,"D2")</f>
        <v>0</v>
      </c>
      <c r="N124" s="72">
        <f>COUNTIF(AE4:AE104,"E")</f>
        <v>0</v>
      </c>
      <c r="O124" s="81">
        <f>COUNTIF(AD4:AD104,"&gt;=0")-COUNTIF(AD4:AD104,"&gt;32")</f>
        <v>0</v>
      </c>
      <c r="P124" s="81">
        <f>COUNTIF(AD4:AD104,"&gt;=33")-COUNTIF(AD4:AD104,"&gt;44.9")</f>
        <v>0</v>
      </c>
      <c r="Q124" s="81">
        <f>COUNTIF(AD4:AD104,"&gt;=45")-COUNTIF(AD4:AD104,"&gt;59.9")</f>
        <v>0</v>
      </c>
      <c r="R124" s="81">
        <f>COUNTIF(AD4:AD104,"&gt;=60")-COUNTIF(AD4:AD104,"&gt;74.9")</f>
        <v>0</v>
      </c>
      <c r="S124" s="81">
        <f>COUNTIF(AD4:AD104,"&gt;=75")-COUNTIF(AD4:AD104,"&gt;89.9")</f>
        <v>0</v>
      </c>
      <c r="T124" s="81">
        <f>COUNTIF(AD4:AD104,"&gt;=90")-COUNTIF(AD4:AD104,"&gt;100")</f>
        <v>0</v>
      </c>
      <c r="U124" s="29">
        <f t="shared" si="7"/>
        <v>0</v>
      </c>
      <c r="V124" s="30" t="e">
        <f t="shared" si="8"/>
        <v>#DIV/0!</v>
      </c>
      <c r="W124" s="79" t="e">
        <f>AVERAGE(AD4:AD104)</f>
        <v>#DIV/0!</v>
      </c>
      <c r="X124" s="83"/>
      <c r="Y124" s="9"/>
      <c r="Z124" s="9"/>
      <c r="AA124" s="9"/>
      <c r="AB124" s="9"/>
      <c r="AC124" s="9"/>
      <c r="AD124" s="9"/>
      <c r="AE124" s="9"/>
      <c r="AF124" s="9"/>
      <c r="AG124" s="9"/>
      <c r="AH124" s="19"/>
      <c r="AI124" s="19"/>
      <c r="AJ124" s="25"/>
      <c r="AK124" s="25"/>
    </row>
    <row r="125" spans="1:37" hidden="1">
      <c r="A125" s="93"/>
      <c r="B125" s="84">
        <f>AF2</f>
        <v>0</v>
      </c>
      <c r="C125" s="85">
        <f>COUNTA(AG4:AG104)</f>
        <v>0</v>
      </c>
      <c r="D125" s="104">
        <f t="shared" si="5"/>
        <v>0</v>
      </c>
      <c r="E125" s="118" t="e">
        <f t="shared" si="6"/>
        <v>#DIV/0!</v>
      </c>
      <c r="F125" s="85">
        <f>COUNTIF(AG4:AG104,"A1")</f>
        <v>0</v>
      </c>
      <c r="G125" s="85">
        <f>COUNTIF(AG4:AG104,"A2")</f>
        <v>0</v>
      </c>
      <c r="H125" s="85">
        <f>COUNTIF(AG4:AG104,"B1")</f>
        <v>0</v>
      </c>
      <c r="I125" s="85">
        <f>COUNTIF(AG4:AG104,"B2")</f>
        <v>0</v>
      </c>
      <c r="J125" s="85">
        <f>COUNTIF(AG4:AG104,"C1")</f>
        <v>0</v>
      </c>
      <c r="K125" s="85">
        <f>COUNTIF(AG4:AG104,"C2")</f>
        <v>0</v>
      </c>
      <c r="L125" s="85">
        <f>COUNTIF(AG4:AG104,"D1")</f>
        <v>0</v>
      </c>
      <c r="M125" s="85">
        <f>COUNTIF(AG4:AG104,"D2")</f>
        <v>0</v>
      </c>
      <c r="N125" s="72">
        <f>COUNTIF(AG4:AG104,"E")</f>
        <v>0</v>
      </c>
      <c r="O125" s="87">
        <f>COUNTIF(AF4:AF104,"&gt;=0")-COUNTIF(AF4:AF104,"&gt;32")</f>
        <v>0</v>
      </c>
      <c r="P125" s="87">
        <f>COUNTIF(AF4:AF104,"&gt;=33")-COUNTIF(AF4:AF104,"&gt;44.9")</f>
        <v>0</v>
      </c>
      <c r="Q125" s="87">
        <f>COUNTIF(AF4:AF104,"&gt;=45")-COUNTIF(AF4:AF104,"&gt;59.9")</f>
        <v>0</v>
      </c>
      <c r="R125" s="87">
        <f>COUNTIF(AF4:AF104,"&gt;=60")-COUNTIF(AF4:AF104,"&gt;74.9")</f>
        <v>0</v>
      </c>
      <c r="S125" s="87">
        <f>COUNTIF(AF4:AF104,"&gt;=75")-COUNTIF(AF4:AF104,"&gt;89.9")</f>
        <v>0</v>
      </c>
      <c r="T125" s="87">
        <f>COUNTIF(AF4:AF104,"&gt;=90")-COUNTIF(AF4:AF105,"&gt;100")</f>
        <v>0</v>
      </c>
      <c r="U125" s="24">
        <f t="shared" si="7"/>
        <v>0</v>
      </c>
      <c r="V125" s="31" t="e">
        <f t="shared" si="8"/>
        <v>#DIV/0!</v>
      </c>
      <c r="W125" s="85" t="e">
        <f>AVERAGE(AF4:AF104)</f>
        <v>#DIV/0!</v>
      </c>
      <c r="X125" s="83"/>
      <c r="Y125" s="9"/>
      <c r="Z125" s="9"/>
      <c r="AA125" s="9"/>
      <c r="AB125" s="9"/>
      <c r="AC125" s="9"/>
      <c r="AD125" s="9"/>
      <c r="AE125" s="9"/>
      <c r="AF125" s="9"/>
      <c r="AG125" s="9"/>
      <c r="AH125" s="19"/>
      <c r="AI125" s="19"/>
      <c r="AJ125" s="25"/>
      <c r="AK125" s="25"/>
    </row>
    <row r="126" spans="1:37">
      <c r="A126" s="73"/>
      <c r="B126" s="75" t="s">
        <v>174</v>
      </c>
      <c r="C126" s="97">
        <v>41</v>
      </c>
      <c r="D126" s="71">
        <f>COUNTIF(AL4:AL44,"pass")</f>
        <v>41</v>
      </c>
      <c r="E126" s="24">
        <f t="shared" si="6"/>
        <v>100</v>
      </c>
      <c r="F126" s="74">
        <f>SUM(F112:F125)</f>
        <v>32</v>
      </c>
      <c r="G126" s="74">
        <f t="shared" ref="G126:N126" si="9">SUM(G112:G125)</f>
        <v>25</v>
      </c>
      <c r="H126" s="74">
        <f t="shared" si="9"/>
        <v>25</v>
      </c>
      <c r="I126" s="74">
        <f t="shared" si="9"/>
        <v>20</v>
      </c>
      <c r="J126" s="74">
        <f t="shared" si="9"/>
        <v>29</v>
      </c>
      <c r="K126" s="74">
        <f t="shared" si="9"/>
        <v>25</v>
      </c>
      <c r="L126" s="74">
        <f t="shared" si="9"/>
        <v>40</v>
      </c>
      <c r="M126" s="74">
        <f t="shared" si="9"/>
        <v>47</v>
      </c>
      <c r="N126" s="72">
        <f t="shared" si="9"/>
        <v>3</v>
      </c>
      <c r="O126" s="76">
        <f>COUNTIF(AI4:AI104,"&gt;=0")-COUNTIF(AI4:AI104,"&gt;32")</f>
        <v>0</v>
      </c>
      <c r="P126" s="76">
        <f>COUNTIF(AI4:AI104,"&gt;=33")-COUNTIF(AI4:AI104,"&gt;44.9")</f>
        <v>0</v>
      </c>
      <c r="Q126" s="76">
        <f>COUNTIF(AI4:AI104,"&gt;=45")-COUNTIF(AI4:AI104,"&gt;59.9")</f>
        <v>14</v>
      </c>
      <c r="R126" s="76">
        <f>COUNTIF(AI4:AI104,"&gt;=60")-COUNTIF(AI4:AI104,"&gt;74.9")</f>
        <v>6</v>
      </c>
      <c r="S126" s="76">
        <f>COUNTIF(AI4:AI104,"&gt;=75")-COUNTIF(AI4:AI104,"&gt;89.9")</f>
        <v>17</v>
      </c>
      <c r="T126" s="76">
        <f>COUNTIF(AI4:AI104,"&gt;=90")-COUNTIF(AI4:AI104,"&gt;100")</f>
        <v>4</v>
      </c>
      <c r="U126" s="24">
        <f t="shared" si="7"/>
        <v>999</v>
      </c>
      <c r="V126" s="31">
        <f>U126*100/(C126*8*6)</f>
        <v>50.762195121951223</v>
      </c>
      <c r="W126" s="88">
        <f>AVERAGE(AH4:AH104)</f>
        <v>353.21951219512198</v>
      </c>
      <c r="X126" s="163">
        <f>AVERAGE(AI4:AI104)</f>
        <v>70.643902439024387</v>
      </c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9" t="s">
        <v>17</v>
      </c>
      <c r="AJ126" s="25"/>
      <c r="AK126" s="25"/>
    </row>
    <row r="127" spans="1:37">
      <c r="A127" s="73"/>
      <c r="B127" s="105" t="s">
        <v>178</v>
      </c>
      <c r="C127" s="101" t="s">
        <v>30</v>
      </c>
      <c r="D127" s="102">
        <f>COUNTIF(AL4:AL44,"Comp")</f>
        <v>0</v>
      </c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9"/>
      <c r="Z127" s="9"/>
      <c r="AA127" s="9"/>
      <c r="AB127" s="9"/>
      <c r="AC127" s="9"/>
      <c r="AD127" s="9"/>
      <c r="AE127" s="9"/>
      <c r="AF127" s="9"/>
      <c r="AG127" s="9"/>
      <c r="AH127" s="19"/>
      <c r="AI127" s="19"/>
      <c r="AJ127" s="25"/>
      <c r="AK127" s="25"/>
    </row>
    <row r="128" spans="1:37">
      <c r="A128" s="73"/>
      <c r="B128" s="98"/>
      <c r="C128" s="103" t="s">
        <v>32</v>
      </c>
      <c r="D128" s="102">
        <f>COUNTIF(AL4:AL44,"Essential Repeat")</f>
        <v>0</v>
      </c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9"/>
      <c r="Z128" s="9"/>
      <c r="AA128" s="9"/>
      <c r="AB128" s="9"/>
      <c r="AC128" s="9"/>
      <c r="AD128" s="9"/>
      <c r="AE128" s="9"/>
      <c r="AF128" s="9"/>
      <c r="AG128" s="9"/>
      <c r="AH128" s="19"/>
      <c r="AI128" s="19"/>
      <c r="AJ128" s="25"/>
      <c r="AK128" s="25"/>
    </row>
    <row r="129" spans="1:38">
      <c r="A129" s="73"/>
      <c r="B129" s="158" t="s">
        <v>175</v>
      </c>
      <c r="C129" s="158"/>
      <c r="D129" s="158"/>
      <c r="E129" s="159"/>
      <c r="F129" s="124">
        <f>SUM(F112:F117)</f>
        <v>31</v>
      </c>
      <c r="G129" s="124">
        <f t="shared" ref="G129:T129" si="10">SUM(G112:G117)</f>
        <v>24</v>
      </c>
      <c r="H129" s="124">
        <f t="shared" si="10"/>
        <v>23</v>
      </c>
      <c r="I129" s="124">
        <f t="shared" si="10"/>
        <v>16</v>
      </c>
      <c r="J129" s="124">
        <f t="shared" si="10"/>
        <v>19</v>
      </c>
      <c r="K129" s="124">
        <f t="shared" si="10"/>
        <v>19</v>
      </c>
      <c r="L129" s="124">
        <f t="shared" si="10"/>
        <v>34</v>
      </c>
      <c r="M129" s="124">
        <f t="shared" si="10"/>
        <v>36</v>
      </c>
      <c r="N129" s="124">
        <f t="shared" si="10"/>
        <v>3</v>
      </c>
      <c r="O129" s="124">
        <f t="shared" si="10"/>
        <v>3</v>
      </c>
      <c r="P129" s="124">
        <f t="shared" si="10"/>
        <v>48</v>
      </c>
      <c r="Q129" s="124">
        <f t="shared" si="10"/>
        <v>43</v>
      </c>
      <c r="R129" s="124">
        <f t="shared" si="10"/>
        <v>31</v>
      </c>
      <c r="S129" s="124">
        <f t="shared" si="10"/>
        <v>55</v>
      </c>
      <c r="T129" s="124">
        <f t="shared" si="10"/>
        <v>28</v>
      </c>
      <c r="U129" s="125">
        <f>F129*8+G129*7+H129*6+I129*5+J129*4+K129*3+L129*2+M129*1</f>
        <v>871</v>
      </c>
      <c r="V129" s="126">
        <f>U129*100/(C126*8*5)</f>
        <v>53.109756097560975</v>
      </c>
      <c r="W129" s="125">
        <f>(SUM(F4:F44)+SUM(H4:H44)+SUM(J4:J44)+SUM(L4:L44)+SUM(N4:N44)+SUM(P4:P44))/C126</f>
        <v>321.92682926829269</v>
      </c>
      <c r="X129" s="165">
        <f>W129/5</f>
        <v>64.385365853658541</v>
      </c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8" t="s">
        <v>17</v>
      </c>
      <c r="AI129" s="19"/>
      <c r="AJ129" s="25"/>
      <c r="AK129" s="25"/>
    </row>
    <row r="130" spans="1:38" ht="15" customHeight="1">
      <c r="A130" s="147" t="s">
        <v>177</v>
      </c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</row>
    <row r="131" spans="1:38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</row>
    <row r="132" spans="1:38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</row>
    <row r="133" spans="1:38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</row>
    <row r="134" spans="1:38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</row>
    <row r="135" spans="1:38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</row>
    <row r="136" spans="1:38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</row>
  </sheetData>
  <mergeCells count="38">
    <mergeCell ref="AL1:AL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I2:AI3"/>
    <mergeCell ref="AJ2:AJ3"/>
    <mergeCell ref="AK2:AK3"/>
    <mergeCell ref="AD2:AE2"/>
    <mergeCell ref="AF2:AG2"/>
    <mergeCell ref="AH2:AH3"/>
    <mergeCell ref="X2:Y2"/>
    <mergeCell ref="Z2:AA2"/>
    <mergeCell ref="AB2:AC2"/>
    <mergeCell ref="F105:G105"/>
    <mergeCell ref="H105:I105"/>
    <mergeCell ref="J105:K105"/>
    <mergeCell ref="L105:M105"/>
    <mergeCell ref="N105:O105"/>
    <mergeCell ref="A130:AL136"/>
    <mergeCell ref="B129:E129"/>
    <mergeCell ref="AF105:AG105"/>
    <mergeCell ref="A109:W109"/>
    <mergeCell ref="A110:W110"/>
    <mergeCell ref="X126:AH126"/>
    <mergeCell ref="T105:U105"/>
    <mergeCell ref="V105:W105"/>
    <mergeCell ref="X105:Y105"/>
    <mergeCell ref="Z105:AA105"/>
    <mergeCell ref="AB105:AC105"/>
    <mergeCell ref="AD105:AE105"/>
    <mergeCell ref="P105:Q105"/>
    <mergeCell ref="R105:S105"/>
  </mergeCells>
  <conditionalFormatting sqref="F4:AL44">
    <cfRule type="expression" dxfId="0" priority="1">
      <formula>OR($G4="E",$I4="E",$K4="E",$M4="E",$O4="E",$Q4="E",$S4="E")</formula>
    </cfRule>
  </conditionalFormatting>
  <dataValidations count="3">
    <dataValidation type="list" allowBlank="1" showInputMessage="1" showErrorMessage="1" sqref="E4:E73">
      <formula1>"Science, Commerce, Humanities, Vocational"</formula1>
    </dataValidation>
    <dataValidation type="list" allowBlank="1" showInputMessage="1" showErrorMessage="1" sqref="D4:D73">
      <formula1>"A,B,C,D,E,F,G,H,I,J,K"</formula1>
    </dataValidation>
    <dataValidation type="list" allowBlank="1" showInputMessage="1" showErrorMessage="1" sqref="C4:C73">
      <formula1>"BOY, GIRL"</formula1>
    </dataValidation>
  </dataValidations>
  <pageMargins left="0.11811023622047245" right="0.11811023622047245" top="0.15748031496062992" bottom="0.19685039370078741" header="0" footer="0"/>
  <pageSetup paperSize="9" scale="88" orientation="landscape" r:id="rId1"/>
  <rowBreaks count="1" manualBreakCount="1">
    <brk id="105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10 Overall</vt:lpstr>
      <vt:lpstr>10 A</vt:lpstr>
      <vt:lpstr>10 B</vt:lpstr>
      <vt:lpstr>10 C </vt:lpstr>
      <vt:lpstr>'10 A'!Print_Area</vt:lpstr>
      <vt:lpstr>'10 B'!Print_Area</vt:lpstr>
      <vt:lpstr>'10 C '!Print_Area</vt:lpstr>
      <vt:lpstr>'10 Overall'!Print_Area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2023-05-20T12:13:52Z</dcterms:modified>
</cp:coreProperties>
</file>