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12 Overall" sheetId="1" r:id="rId1"/>
    <sheet name="12A Arts" sheetId="15" r:id="rId2"/>
    <sheet name="12B Science" sheetId="17" r:id="rId3"/>
    <sheet name="12C Commerce" sheetId="16" r:id="rId4"/>
  </sheets>
  <definedNames>
    <definedName name="_xlnm.Print_Area" localSheetId="0">'12 Overall'!$A$1:$AL$201</definedName>
    <definedName name="_xlnm.Print_Area" localSheetId="1">'12A Arts'!$A$1:$AL$98</definedName>
    <definedName name="_xlnm.Print_Area" localSheetId="2">'12B Science'!$A$1:$AL$110</definedName>
    <definedName name="_xlnm.Print_Area" localSheetId="3">'12C Commerce'!$A$1:$AL$103</definedName>
  </definedNames>
  <calcPr calcId="124519"/>
</workbook>
</file>

<file path=xl/calcChain.xml><?xml version="1.0" encoding="utf-8"?>
<calcChain xmlns="http://schemas.openxmlformats.org/spreadsheetml/2006/main">
  <c r="W107" i="17"/>
  <c r="S107"/>
  <c r="R107"/>
  <c r="Q107"/>
  <c r="P107"/>
  <c r="O107"/>
  <c r="N107"/>
  <c r="M107"/>
  <c r="L107"/>
  <c r="K107"/>
  <c r="J107"/>
  <c r="I107"/>
  <c r="H107"/>
  <c r="G107"/>
  <c r="F107"/>
  <c r="C107"/>
  <c r="B107"/>
  <c r="W106"/>
  <c r="T106"/>
  <c r="S106"/>
  <c r="R106"/>
  <c r="Q106"/>
  <c r="P106"/>
  <c r="O106"/>
  <c r="N106"/>
  <c r="M106"/>
  <c r="L106"/>
  <c r="K106"/>
  <c r="J106"/>
  <c r="I106"/>
  <c r="H106"/>
  <c r="G106"/>
  <c r="F106"/>
  <c r="U106" s="1"/>
  <c r="C106"/>
  <c r="D106" s="1"/>
  <c r="E106" s="1"/>
  <c r="B106"/>
  <c r="W105"/>
  <c r="T105"/>
  <c r="S105"/>
  <c r="R105"/>
  <c r="Q105"/>
  <c r="P105"/>
  <c r="O105"/>
  <c r="N105"/>
  <c r="M105"/>
  <c r="L105"/>
  <c r="K105"/>
  <c r="J105"/>
  <c r="I105"/>
  <c r="H105"/>
  <c r="G105"/>
  <c r="F105"/>
  <c r="C105"/>
  <c r="D105" s="1"/>
  <c r="E105" s="1"/>
  <c r="B105"/>
  <c r="W104"/>
  <c r="T104"/>
  <c r="S104"/>
  <c r="R104"/>
  <c r="Q104"/>
  <c r="P104"/>
  <c r="O104"/>
  <c r="N104"/>
  <c r="M104"/>
  <c r="L104"/>
  <c r="K104"/>
  <c r="J104"/>
  <c r="I104"/>
  <c r="H104"/>
  <c r="G104"/>
  <c r="F104"/>
  <c r="C104"/>
  <c r="D104" s="1"/>
  <c r="E104" s="1"/>
  <c r="B104"/>
  <c r="W103"/>
  <c r="T103"/>
  <c r="S103"/>
  <c r="R103"/>
  <c r="Q103"/>
  <c r="P103"/>
  <c r="O103"/>
  <c r="N103"/>
  <c r="M103"/>
  <c r="L103"/>
  <c r="K103"/>
  <c r="J103"/>
  <c r="I103"/>
  <c r="H103"/>
  <c r="G103"/>
  <c r="F103"/>
  <c r="C103"/>
  <c r="D103" s="1"/>
  <c r="E103" s="1"/>
  <c r="B103"/>
  <c r="W102"/>
  <c r="T102"/>
  <c r="S102"/>
  <c r="R102"/>
  <c r="Q102"/>
  <c r="P102"/>
  <c r="O102"/>
  <c r="N102"/>
  <c r="M102"/>
  <c r="L102"/>
  <c r="K102"/>
  <c r="J102"/>
  <c r="I102"/>
  <c r="H102"/>
  <c r="G102"/>
  <c r="F102"/>
  <c r="C102"/>
  <c r="B102"/>
  <c r="W101"/>
  <c r="T101"/>
  <c r="S101"/>
  <c r="R101"/>
  <c r="Q101"/>
  <c r="P101"/>
  <c r="O101"/>
  <c r="N101"/>
  <c r="M101"/>
  <c r="L101"/>
  <c r="K101"/>
  <c r="J101"/>
  <c r="I101"/>
  <c r="H101"/>
  <c r="G101"/>
  <c r="F101"/>
  <c r="C101"/>
  <c r="D101" s="1"/>
  <c r="E101" s="1"/>
  <c r="B101"/>
  <c r="W100"/>
  <c r="T100"/>
  <c r="S100"/>
  <c r="R100"/>
  <c r="Q100"/>
  <c r="P100"/>
  <c r="O100"/>
  <c r="N100"/>
  <c r="M100"/>
  <c r="L100"/>
  <c r="K100"/>
  <c r="J100"/>
  <c r="I100"/>
  <c r="H100"/>
  <c r="G100"/>
  <c r="F100"/>
  <c r="C100"/>
  <c r="D100" s="1"/>
  <c r="E100" s="1"/>
  <c r="B100"/>
  <c r="W99"/>
  <c r="T99"/>
  <c r="S99"/>
  <c r="R99"/>
  <c r="Q99"/>
  <c r="P99"/>
  <c r="O99"/>
  <c r="N99"/>
  <c r="M99"/>
  <c r="L99"/>
  <c r="K99"/>
  <c r="J99"/>
  <c r="I99"/>
  <c r="H99"/>
  <c r="G99"/>
  <c r="F99"/>
  <c r="C99"/>
  <c r="B99"/>
  <c r="W98"/>
  <c r="T98"/>
  <c r="S98"/>
  <c r="R98"/>
  <c r="Q98"/>
  <c r="P98"/>
  <c r="O98"/>
  <c r="N98"/>
  <c r="M98"/>
  <c r="L98"/>
  <c r="K98"/>
  <c r="J98"/>
  <c r="I98"/>
  <c r="H98"/>
  <c r="G98"/>
  <c r="F98"/>
  <c r="D98"/>
  <c r="E98" s="1"/>
  <c r="C98"/>
  <c r="B98"/>
  <c r="W97"/>
  <c r="T97"/>
  <c r="S97"/>
  <c r="R97"/>
  <c r="Q97"/>
  <c r="P97"/>
  <c r="O97"/>
  <c r="N97"/>
  <c r="M97"/>
  <c r="L97"/>
  <c r="K97"/>
  <c r="J97"/>
  <c r="I97"/>
  <c r="H97"/>
  <c r="G97"/>
  <c r="F97"/>
  <c r="C97"/>
  <c r="D97" s="1"/>
  <c r="E97" s="1"/>
  <c r="B97"/>
  <c r="W96"/>
  <c r="T96"/>
  <c r="S96"/>
  <c r="R96"/>
  <c r="Q96"/>
  <c r="P96"/>
  <c r="O96"/>
  <c r="N96"/>
  <c r="D96" s="1"/>
  <c r="E96" s="1"/>
  <c r="M96"/>
  <c r="L96"/>
  <c r="K96"/>
  <c r="J96"/>
  <c r="I96"/>
  <c r="H96"/>
  <c r="G96"/>
  <c r="F96"/>
  <c r="C96"/>
  <c r="B96"/>
  <c r="W95"/>
  <c r="T95"/>
  <c r="S95"/>
  <c r="R95"/>
  <c r="Q95"/>
  <c r="P95"/>
  <c r="O95"/>
  <c r="N95"/>
  <c r="M95"/>
  <c r="L95"/>
  <c r="K95"/>
  <c r="J95"/>
  <c r="I95"/>
  <c r="H95"/>
  <c r="G95"/>
  <c r="F95"/>
  <c r="C95"/>
  <c r="B95"/>
  <c r="W94"/>
  <c r="T94"/>
  <c r="S94"/>
  <c r="R94"/>
  <c r="Q94"/>
  <c r="P94"/>
  <c r="O94"/>
  <c r="N94"/>
  <c r="M94"/>
  <c r="L94"/>
  <c r="K94"/>
  <c r="J94"/>
  <c r="I94"/>
  <c r="H94"/>
  <c r="G94"/>
  <c r="F94"/>
  <c r="C94"/>
  <c r="B94"/>
  <c r="AF90"/>
  <c r="T107" s="1"/>
  <c r="AD90"/>
  <c r="AB90"/>
  <c r="Z90"/>
  <c r="X90"/>
  <c r="V90"/>
  <c r="T90"/>
  <c r="R90"/>
  <c r="P90"/>
  <c r="N90"/>
  <c r="L90"/>
  <c r="J90"/>
  <c r="H90"/>
  <c r="F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K58"/>
  <c r="AL58" s="1"/>
  <c r="AH58"/>
  <c r="AI58" s="1"/>
  <c r="AL57"/>
  <c r="AK57"/>
  <c r="AI57"/>
  <c r="AH57"/>
  <c r="AK56"/>
  <c r="AL56" s="1"/>
  <c r="AJ56" s="1"/>
  <c r="AH56"/>
  <c r="AI56" s="1"/>
  <c r="AL55"/>
  <c r="AK55"/>
  <c r="AH55"/>
  <c r="AI55" s="1"/>
  <c r="AK54"/>
  <c r="AL54" s="1"/>
  <c r="AH54"/>
  <c r="AI54" s="1"/>
  <c r="AL53"/>
  <c r="AK53"/>
  <c r="AI53"/>
  <c r="AH53"/>
  <c r="AK52"/>
  <c r="AL52" s="1"/>
  <c r="AH52"/>
  <c r="AI52" s="1"/>
  <c r="AK51"/>
  <c r="AL51" s="1"/>
  <c r="AH51"/>
  <c r="AI51" s="1"/>
  <c r="AL50"/>
  <c r="AK50"/>
  <c r="AH50"/>
  <c r="AI50" s="1"/>
  <c r="AK49"/>
  <c r="AL49" s="1"/>
  <c r="AH49"/>
  <c r="AI49" s="1"/>
  <c r="AK48"/>
  <c r="AL48" s="1"/>
  <c r="AH48"/>
  <c r="AI48" s="1"/>
  <c r="AK47"/>
  <c r="AL47" s="1"/>
  <c r="AH47"/>
  <c r="AI47" s="1"/>
  <c r="AK46"/>
  <c r="AL46" s="1"/>
  <c r="AI46"/>
  <c r="AH46"/>
  <c r="AK45"/>
  <c r="AL45" s="1"/>
  <c r="AH45"/>
  <c r="AI45" s="1"/>
  <c r="AL44"/>
  <c r="AK44"/>
  <c r="AH44"/>
  <c r="AI44" s="1"/>
  <c r="AK43"/>
  <c r="AL43" s="1"/>
  <c r="AH43"/>
  <c r="AI43" s="1"/>
  <c r="AK42"/>
  <c r="AL42" s="1"/>
  <c r="AH42"/>
  <c r="AI42" s="1"/>
  <c r="AK41"/>
  <c r="AL41" s="1"/>
  <c r="AH41"/>
  <c r="AI41" s="1"/>
  <c r="AK40"/>
  <c r="AL40" s="1"/>
  <c r="AH40"/>
  <c r="AI40" s="1"/>
  <c r="AL39"/>
  <c r="AK39"/>
  <c r="AI39"/>
  <c r="AH39"/>
  <c r="AL38"/>
  <c r="AJ38" s="1"/>
  <c r="AK38"/>
  <c r="AH38"/>
  <c r="AI38" s="1"/>
  <c r="AJ37"/>
  <c r="AK36"/>
  <c r="AL36" s="1"/>
  <c r="AH36"/>
  <c r="AI36" s="1"/>
  <c r="AK35"/>
  <c r="AL35" s="1"/>
  <c r="AI35"/>
  <c r="AH35"/>
  <c r="AL34"/>
  <c r="AK34"/>
  <c r="AH34"/>
  <c r="AI34" s="1"/>
  <c r="AK33"/>
  <c r="AL33" s="1"/>
  <c r="AH33"/>
  <c r="AI33" s="1"/>
  <c r="AK32"/>
  <c r="AL32" s="1"/>
  <c r="AH32"/>
  <c r="AI32" s="1"/>
  <c r="AK31"/>
  <c r="AL31" s="1"/>
  <c r="AI31"/>
  <c r="AH31"/>
  <c r="AK30"/>
  <c r="AL30" s="1"/>
  <c r="AH30"/>
  <c r="AI30" s="1"/>
  <c r="AK29"/>
  <c r="AL29" s="1"/>
  <c r="AH29"/>
  <c r="AI29" s="1"/>
  <c r="AK28"/>
  <c r="AL28" s="1"/>
  <c r="AJ28" s="1"/>
  <c r="AH28"/>
  <c r="AI28" s="1"/>
  <c r="AK27"/>
  <c r="AL27" s="1"/>
  <c r="AH27"/>
  <c r="AI27" s="1"/>
  <c r="AK26"/>
  <c r="AL26" s="1"/>
  <c r="AI26"/>
  <c r="AH26"/>
  <c r="AK25"/>
  <c r="AL25" s="1"/>
  <c r="AJ25" s="1"/>
  <c r="AI25"/>
  <c r="AH25"/>
  <c r="AL24"/>
  <c r="AK24"/>
  <c r="AI24"/>
  <c r="AH24"/>
  <c r="AK23"/>
  <c r="AL23" s="1"/>
  <c r="AH23"/>
  <c r="AI23" s="1"/>
  <c r="AL22"/>
  <c r="AK22"/>
  <c r="AH22"/>
  <c r="AI22" s="1"/>
  <c r="AK21"/>
  <c r="AL21" s="1"/>
  <c r="AI21"/>
  <c r="AH21"/>
  <c r="AK20"/>
  <c r="AL20" s="1"/>
  <c r="AH20"/>
  <c r="AI20" s="1"/>
  <c r="AK19"/>
  <c r="AL19" s="1"/>
  <c r="AJ19" s="1"/>
  <c r="AH19"/>
  <c r="AI19" s="1"/>
  <c r="AK18"/>
  <c r="AL18" s="1"/>
  <c r="AH18"/>
  <c r="AI18" s="1"/>
  <c r="AK17"/>
  <c r="AL17" s="1"/>
  <c r="AH17"/>
  <c r="AI17" s="1"/>
  <c r="AK16"/>
  <c r="AL16" s="1"/>
  <c r="AJ16" s="1"/>
  <c r="AH16"/>
  <c r="AI16" s="1"/>
  <c r="AK15"/>
  <c r="AL15" s="1"/>
  <c r="AH15"/>
  <c r="AI15" s="1"/>
  <c r="AK14"/>
  <c r="AL14" s="1"/>
  <c r="AH14"/>
  <c r="AI14" s="1"/>
  <c r="AK13"/>
  <c r="AL13" s="1"/>
  <c r="AJ13" s="1"/>
  <c r="AH13"/>
  <c r="AI13" s="1"/>
  <c r="AK12"/>
  <c r="AL12" s="1"/>
  <c r="AH12"/>
  <c r="AI12" s="1"/>
  <c r="AK11"/>
  <c r="AL11" s="1"/>
  <c r="AH11"/>
  <c r="AI11" s="1"/>
  <c r="AK10"/>
  <c r="AL10" s="1"/>
  <c r="AH10"/>
  <c r="AI10" s="1"/>
  <c r="AK9"/>
  <c r="AL9" s="1"/>
  <c r="AI9"/>
  <c r="AH9"/>
  <c r="AL8"/>
  <c r="AK8"/>
  <c r="AH8"/>
  <c r="AI8" s="1"/>
  <c r="AK7"/>
  <c r="AL7" s="1"/>
  <c r="AH7"/>
  <c r="AI7" s="1"/>
  <c r="AK6"/>
  <c r="AL6" s="1"/>
  <c r="AH6"/>
  <c r="AI6" s="1"/>
  <c r="AK5"/>
  <c r="AL5" s="1"/>
  <c r="AH5"/>
  <c r="AI5" s="1"/>
  <c r="AL4"/>
  <c r="AK4"/>
  <c r="AH4"/>
  <c r="AI4" s="1"/>
  <c r="W100" i="16"/>
  <c r="S100"/>
  <c r="R100"/>
  <c r="Q100"/>
  <c r="P100"/>
  <c r="O100"/>
  <c r="N100"/>
  <c r="D100" s="1"/>
  <c r="E100" s="1"/>
  <c r="M100"/>
  <c r="L100"/>
  <c r="K100"/>
  <c r="J100"/>
  <c r="I100"/>
  <c r="H100"/>
  <c r="G100"/>
  <c r="F100"/>
  <c r="C100"/>
  <c r="B100"/>
  <c r="W99"/>
  <c r="T99"/>
  <c r="S99"/>
  <c r="R99"/>
  <c r="Q99"/>
  <c r="P99"/>
  <c r="O99"/>
  <c r="N99"/>
  <c r="M99"/>
  <c r="L99"/>
  <c r="K99"/>
  <c r="J99"/>
  <c r="I99"/>
  <c r="H99"/>
  <c r="G99"/>
  <c r="F99"/>
  <c r="C99"/>
  <c r="D99" s="1"/>
  <c r="E99" s="1"/>
  <c r="B99"/>
  <c r="W98"/>
  <c r="T98"/>
  <c r="S98"/>
  <c r="R98"/>
  <c r="Q98"/>
  <c r="P98"/>
  <c r="O98"/>
  <c r="N98"/>
  <c r="M98"/>
  <c r="L98"/>
  <c r="K98"/>
  <c r="J98"/>
  <c r="I98"/>
  <c r="H98"/>
  <c r="G98"/>
  <c r="F98"/>
  <c r="U98" s="1"/>
  <c r="C98"/>
  <c r="D98" s="1"/>
  <c r="E98" s="1"/>
  <c r="B98"/>
  <c r="W97"/>
  <c r="T97"/>
  <c r="S97"/>
  <c r="R97"/>
  <c r="Q97"/>
  <c r="P97"/>
  <c r="O97"/>
  <c r="N97"/>
  <c r="M97"/>
  <c r="L97"/>
  <c r="K97"/>
  <c r="J97"/>
  <c r="I97"/>
  <c r="H97"/>
  <c r="G97"/>
  <c r="F97"/>
  <c r="U97" s="1"/>
  <c r="C97"/>
  <c r="B97"/>
  <c r="W96"/>
  <c r="T96"/>
  <c r="S96"/>
  <c r="R96"/>
  <c r="Q96"/>
  <c r="P96"/>
  <c r="O96"/>
  <c r="N96"/>
  <c r="M96"/>
  <c r="L96"/>
  <c r="K96"/>
  <c r="J96"/>
  <c r="I96"/>
  <c r="H96"/>
  <c r="G96"/>
  <c r="F96"/>
  <c r="D96"/>
  <c r="E96" s="1"/>
  <c r="C96"/>
  <c r="B96"/>
  <c r="W95"/>
  <c r="T95"/>
  <c r="S95"/>
  <c r="R95"/>
  <c r="Q95"/>
  <c r="P95"/>
  <c r="O95"/>
  <c r="N95"/>
  <c r="M95"/>
  <c r="L95"/>
  <c r="K95"/>
  <c r="J95"/>
  <c r="I95"/>
  <c r="H95"/>
  <c r="G95"/>
  <c r="F95"/>
  <c r="C95"/>
  <c r="B95"/>
  <c r="W94"/>
  <c r="T94"/>
  <c r="S94"/>
  <c r="R94"/>
  <c r="Q94"/>
  <c r="P94"/>
  <c r="O94"/>
  <c r="N94"/>
  <c r="D94" s="1"/>
  <c r="E94" s="1"/>
  <c r="M94"/>
  <c r="L94"/>
  <c r="K94"/>
  <c r="J94"/>
  <c r="I94"/>
  <c r="H94"/>
  <c r="G94"/>
  <c r="F94"/>
  <c r="C94"/>
  <c r="B94"/>
  <c r="W93"/>
  <c r="T93"/>
  <c r="S93"/>
  <c r="R93"/>
  <c r="Q93"/>
  <c r="P93"/>
  <c r="O93"/>
  <c r="N93"/>
  <c r="M93"/>
  <c r="L93"/>
  <c r="K93"/>
  <c r="J93"/>
  <c r="I93"/>
  <c r="H93"/>
  <c r="G93"/>
  <c r="F93"/>
  <c r="C93"/>
  <c r="B93"/>
  <c r="W92"/>
  <c r="T92"/>
  <c r="S92"/>
  <c r="R92"/>
  <c r="Q92"/>
  <c r="P92"/>
  <c r="O92"/>
  <c r="N92"/>
  <c r="D92" s="1"/>
  <c r="E92" s="1"/>
  <c r="M92"/>
  <c r="L92"/>
  <c r="K92"/>
  <c r="J92"/>
  <c r="I92"/>
  <c r="H92"/>
  <c r="G92"/>
  <c r="F92"/>
  <c r="C92"/>
  <c r="B92"/>
  <c r="W91"/>
  <c r="T91"/>
  <c r="S91"/>
  <c r="R91"/>
  <c r="Q91"/>
  <c r="P91"/>
  <c r="O91"/>
  <c r="N91"/>
  <c r="M91"/>
  <c r="L91"/>
  <c r="K91"/>
  <c r="J91"/>
  <c r="I91"/>
  <c r="H91"/>
  <c r="G91"/>
  <c r="F91"/>
  <c r="U91" s="1"/>
  <c r="C91"/>
  <c r="D91" s="1"/>
  <c r="E91" s="1"/>
  <c r="B91"/>
  <c r="W90"/>
  <c r="T90"/>
  <c r="S90"/>
  <c r="R90"/>
  <c r="Q90"/>
  <c r="P90"/>
  <c r="O90"/>
  <c r="N90"/>
  <c r="M90"/>
  <c r="L90"/>
  <c r="K90"/>
  <c r="J90"/>
  <c r="I90"/>
  <c r="H90"/>
  <c r="G90"/>
  <c r="F90"/>
  <c r="C90"/>
  <c r="D90" s="1"/>
  <c r="E90" s="1"/>
  <c r="B90"/>
  <c r="W89"/>
  <c r="T89"/>
  <c r="S89"/>
  <c r="R89"/>
  <c r="Q89"/>
  <c r="P89"/>
  <c r="O89"/>
  <c r="N89"/>
  <c r="M89"/>
  <c r="L89"/>
  <c r="K89"/>
  <c r="J89"/>
  <c r="I89"/>
  <c r="H89"/>
  <c r="G89"/>
  <c r="F89"/>
  <c r="C89"/>
  <c r="B89"/>
  <c r="W88"/>
  <c r="T88"/>
  <c r="S88"/>
  <c r="R88"/>
  <c r="Q88"/>
  <c r="P88"/>
  <c r="O88"/>
  <c r="N88"/>
  <c r="M88"/>
  <c r="L88"/>
  <c r="K88"/>
  <c r="J88"/>
  <c r="I88"/>
  <c r="H88"/>
  <c r="G88"/>
  <c r="F88"/>
  <c r="C88"/>
  <c r="D88" s="1"/>
  <c r="E88" s="1"/>
  <c r="B88"/>
  <c r="W87"/>
  <c r="T87"/>
  <c r="S87"/>
  <c r="R87"/>
  <c r="Q87"/>
  <c r="P87"/>
  <c r="O87"/>
  <c r="N87"/>
  <c r="N101" s="1"/>
  <c r="M87"/>
  <c r="M101" s="1"/>
  <c r="L87"/>
  <c r="L101" s="1"/>
  <c r="K87"/>
  <c r="J87"/>
  <c r="J101" s="1"/>
  <c r="I87"/>
  <c r="H87"/>
  <c r="G87"/>
  <c r="F87"/>
  <c r="C87"/>
  <c r="B87"/>
  <c r="AF83"/>
  <c r="T100" s="1"/>
  <c r="AD83"/>
  <c r="AB83"/>
  <c r="Z83"/>
  <c r="X83"/>
  <c r="V83"/>
  <c r="T83"/>
  <c r="R83"/>
  <c r="P83"/>
  <c r="N83"/>
  <c r="L83"/>
  <c r="J83"/>
  <c r="H83"/>
  <c r="F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L51"/>
  <c r="AK51"/>
  <c r="AH51"/>
  <c r="AI51" s="1"/>
  <c r="AK50"/>
  <c r="AL50" s="1"/>
  <c r="AI50"/>
  <c r="AH50"/>
  <c r="AK49"/>
  <c r="AL49" s="1"/>
  <c r="AH49"/>
  <c r="AI49" s="1"/>
  <c r="AK48"/>
  <c r="AL48" s="1"/>
  <c r="AJ48" s="1"/>
  <c r="AH48"/>
  <c r="AI48" s="1"/>
  <c r="AK47"/>
  <c r="AL47" s="1"/>
  <c r="AJ47" s="1"/>
  <c r="AH47"/>
  <c r="AI47" s="1"/>
  <c r="AK46"/>
  <c r="AL46" s="1"/>
  <c r="AH46"/>
  <c r="AI46" s="1"/>
  <c r="AK45"/>
  <c r="AL45" s="1"/>
  <c r="AH45"/>
  <c r="AI45" s="1"/>
  <c r="AK44"/>
  <c r="AL44" s="1"/>
  <c r="AJ44" s="1"/>
  <c r="AI44"/>
  <c r="AH44"/>
  <c r="AK43"/>
  <c r="AL43" s="1"/>
  <c r="AJ43" s="1"/>
  <c r="AH43"/>
  <c r="AI43" s="1"/>
  <c r="AK42"/>
  <c r="AL42" s="1"/>
  <c r="AH42"/>
  <c r="AI42" s="1"/>
  <c r="AK41"/>
  <c r="AL41" s="1"/>
  <c r="AH41"/>
  <c r="AI41" s="1"/>
  <c r="AK40"/>
  <c r="AL40" s="1"/>
  <c r="AH40"/>
  <c r="AI40" s="1"/>
  <c r="AK39"/>
  <c r="AL39" s="1"/>
  <c r="AH39"/>
  <c r="AI39" s="1"/>
  <c r="AK38"/>
  <c r="AL38" s="1"/>
  <c r="AJ38" s="1"/>
  <c r="AH38"/>
  <c r="AI38" s="1"/>
  <c r="AK37"/>
  <c r="AL37" s="1"/>
  <c r="AH37"/>
  <c r="AI37" s="1"/>
  <c r="AL36"/>
  <c r="AJ36" s="1"/>
  <c r="AK36"/>
  <c r="AH36"/>
  <c r="AI36" s="1"/>
  <c r="AK35"/>
  <c r="AL35" s="1"/>
  <c r="AH35"/>
  <c r="AI35" s="1"/>
  <c r="AK34"/>
  <c r="AL34" s="1"/>
  <c r="AJ34" s="1"/>
  <c r="AH34"/>
  <c r="AI34" s="1"/>
  <c r="AK33"/>
  <c r="AL33" s="1"/>
  <c r="AJ33" s="1"/>
  <c r="AH33"/>
  <c r="AI33" s="1"/>
  <c r="AK32"/>
  <c r="AL32" s="1"/>
  <c r="AJ32" s="1"/>
  <c r="AH32"/>
  <c r="AI32" s="1"/>
  <c r="AL31"/>
  <c r="AJ31" s="1"/>
  <c r="AK31"/>
  <c r="AH31"/>
  <c r="AI31" s="1"/>
  <c r="AK30"/>
  <c r="AL30" s="1"/>
  <c r="AJ30" s="1"/>
  <c r="AH30"/>
  <c r="AI30" s="1"/>
  <c r="AK29"/>
  <c r="AL29" s="1"/>
  <c r="AJ29" s="1"/>
  <c r="AH29"/>
  <c r="AI29" s="1"/>
  <c r="AK28"/>
  <c r="AL28" s="1"/>
  <c r="AI28"/>
  <c r="AH28"/>
  <c r="AK27"/>
  <c r="AL27" s="1"/>
  <c r="AH27"/>
  <c r="AI27" s="1"/>
  <c r="AK26"/>
  <c r="AL26" s="1"/>
  <c r="AH26"/>
  <c r="AI26" s="1"/>
  <c r="AK25"/>
  <c r="AL25" s="1"/>
  <c r="AH25"/>
  <c r="AI25" s="1"/>
  <c r="AK24"/>
  <c r="AL24" s="1"/>
  <c r="AJ24" s="1"/>
  <c r="AH24"/>
  <c r="AI24" s="1"/>
  <c r="AK23"/>
  <c r="AL23" s="1"/>
  <c r="AJ23" s="1"/>
  <c r="AH23"/>
  <c r="AI23" s="1"/>
  <c r="AK22"/>
  <c r="AL22" s="1"/>
  <c r="AI22"/>
  <c r="AH22"/>
  <c r="AK21"/>
  <c r="AL21" s="1"/>
  <c r="AH21"/>
  <c r="AI21" s="1"/>
  <c r="AK20"/>
  <c r="AL20" s="1"/>
  <c r="AI20"/>
  <c r="AH20"/>
  <c r="AK19"/>
  <c r="AL19" s="1"/>
  <c r="AJ19" s="1"/>
  <c r="AH19"/>
  <c r="AI19" s="1"/>
  <c r="AK18"/>
  <c r="AL18" s="1"/>
  <c r="AH18"/>
  <c r="AI18" s="1"/>
  <c r="AK17"/>
  <c r="AL17" s="1"/>
  <c r="AJ17" s="1"/>
  <c r="AH17"/>
  <c r="AI17" s="1"/>
  <c r="AK16"/>
  <c r="AL16" s="1"/>
  <c r="AI16"/>
  <c r="AH16"/>
  <c r="AK15"/>
  <c r="AL15" s="1"/>
  <c r="AH15"/>
  <c r="AI15" s="1"/>
  <c r="AK14"/>
  <c r="AL14" s="1"/>
  <c r="AH14"/>
  <c r="AI14" s="1"/>
  <c r="AL13"/>
  <c r="AJ13" s="1"/>
  <c r="AK13"/>
  <c r="AH13"/>
  <c r="AI13" s="1"/>
  <c r="AK12"/>
  <c r="AL12" s="1"/>
  <c r="AJ12" s="1"/>
  <c r="AH12"/>
  <c r="AI12" s="1"/>
  <c r="AK11"/>
  <c r="AL11" s="1"/>
  <c r="AH11"/>
  <c r="AI11" s="1"/>
  <c r="AK10"/>
  <c r="AL10" s="1"/>
  <c r="AH10"/>
  <c r="AI10" s="1"/>
  <c r="AJ9"/>
  <c r="AK8"/>
  <c r="AL8" s="1"/>
  <c r="AH8"/>
  <c r="AI8" s="1"/>
  <c r="AK7"/>
  <c r="AL7" s="1"/>
  <c r="AJ7" s="1"/>
  <c r="AH7"/>
  <c r="AI7" s="1"/>
  <c r="AK6"/>
  <c r="AL6" s="1"/>
  <c r="AI6"/>
  <c r="AH6"/>
  <c r="AK5"/>
  <c r="AL5" s="1"/>
  <c r="AJ5" s="1"/>
  <c r="AH5"/>
  <c r="AI5" s="1"/>
  <c r="AK4"/>
  <c r="AL4" s="1"/>
  <c r="AH4"/>
  <c r="AI4" s="1"/>
  <c r="W95" i="15"/>
  <c r="S95"/>
  <c r="R95"/>
  <c r="Q95"/>
  <c r="P95"/>
  <c r="O95"/>
  <c r="N95"/>
  <c r="M95"/>
  <c r="L95"/>
  <c r="K95"/>
  <c r="J95"/>
  <c r="I95"/>
  <c r="H95"/>
  <c r="G95"/>
  <c r="F95"/>
  <c r="C95"/>
  <c r="B95"/>
  <c r="W94"/>
  <c r="T94"/>
  <c r="S94"/>
  <c r="R94"/>
  <c r="Q94"/>
  <c r="P94"/>
  <c r="O94"/>
  <c r="N94"/>
  <c r="M94"/>
  <c r="L94"/>
  <c r="K94"/>
  <c r="J94"/>
  <c r="I94"/>
  <c r="H94"/>
  <c r="G94"/>
  <c r="F94"/>
  <c r="U94" s="1"/>
  <c r="V94" s="1"/>
  <c r="C94"/>
  <c r="B94"/>
  <c r="W93"/>
  <c r="T93"/>
  <c r="S93"/>
  <c r="R93"/>
  <c r="Q93"/>
  <c r="P93"/>
  <c r="O93"/>
  <c r="N93"/>
  <c r="M93"/>
  <c r="L93"/>
  <c r="K93"/>
  <c r="J93"/>
  <c r="I93"/>
  <c r="H93"/>
  <c r="G93"/>
  <c r="F93"/>
  <c r="C93"/>
  <c r="D93" s="1"/>
  <c r="E93" s="1"/>
  <c r="B93"/>
  <c r="W92"/>
  <c r="T92"/>
  <c r="S92"/>
  <c r="R92"/>
  <c r="Q92"/>
  <c r="P92"/>
  <c r="O92"/>
  <c r="N92"/>
  <c r="M92"/>
  <c r="L92"/>
  <c r="K92"/>
  <c r="J92"/>
  <c r="I92"/>
  <c r="H92"/>
  <c r="G92"/>
  <c r="F92"/>
  <c r="U92" s="1"/>
  <c r="V92" s="1"/>
  <c r="C92"/>
  <c r="D92" s="1"/>
  <c r="E92" s="1"/>
  <c r="B92"/>
  <c r="W91"/>
  <c r="T91"/>
  <c r="S91"/>
  <c r="R91"/>
  <c r="Q91"/>
  <c r="P91"/>
  <c r="O91"/>
  <c r="N91"/>
  <c r="M91"/>
  <c r="L91"/>
  <c r="K91"/>
  <c r="J91"/>
  <c r="I91"/>
  <c r="H91"/>
  <c r="G91"/>
  <c r="F91"/>
  <c r="C91"/>
  <c r="B91"/>
  <c r="W90"/>
  <c r="T90"/>
  <c r="S90"/>
  <c r="R90"/>
  <c r="Q90"/>
  <c r="P90"/>
  <c r="O90"/>
  <c r="N90"/>
  <c r="M90"/>
  <c r="L90"/>
  <c r="K90"/>
  <c r="J90"/>
  <c r="I90"/>
  <c r="H90"/>
  <c r="G90"/>
  <c r="F90"/>
  <c r="C90"/>
  <c r="B90"/>
  <c r="W89"/>
  <c r="T89"/>
  <c r="S89"/>
  <c r="R89"/>
  <c r="Q89"/>
  <c r="P89"/>
  <c r="O89"/>
  <c r="N89"/>
  <c r="D89" s="1"/>
  <c r="E89" s="1"/>
  <c r="M89"/>
  <c r="L89"/>
  <c r="K89"/>
  <c r="J89"/>
  <c r="I89"/>
  <c r="H89"/>
  <c r="G89"/>
  <c r="F89"/>
  <c r="C89"/>
  <c r="B89"/>
  <c r="W88"/>
  <c r="T88"/>
  <c r="S88"/>
  <c r="R88"/>
  <c r="Q88"/>
  <c r="P88"/>
  <c r="O88"/>
  <c r="N88"/>
  <c r="M88"/>
  <c r="L88"/>
  <c r="K88"/>
  <c r="J88"/>
  <c r="I88"/>
  <c r="H88"/>
  <c r="G88"/>
  <c r="F88"/>
  <c r="C88"/>
  <c r="D88" s="1"/>
  <c r="E88" s="1"/>
  <c r="B88"/>
  <c r="W87"/>
  <c r="T87"/>
  <c r="S87"/>
  <c r="R87"/>
  <c r="Q87"/>
  <c r="P87"/>
  <c r="O87"/>
  <c r="N87"/>
  <c r="M87"/>
  <c r="L87"/>
  <c r="K87"/>
  <c r="J87"/>
  <c r="I87"/>
  <c r="H87"/>
  <c r="G87"/>
  <c r="F87"/>
  <c r="C87"/>
  <c r="B87"/>
  <c r="W86"/>
  <c r="T86"/>
  <c r="S86"/>
  <c r="R86"/>
  <c r="Q86"/>
  <c r="P86"/>
  <c r="O86"/>
  <c r="N86"/>
  <c r="M86"/>
  <c r="L86"/>
  <c r="K86"/>
  <c r="J86"/>
  <c r="I86"/>
  <c r="H86"/>
  <c r="G86"/>
  <c r="F86"/>
  <c r="C86"/>
  <c r="D86" s="1"/>
  <c r="E86" s="1"/>
  <c r="B86"/>
  <c r="W85"/>
  <c r="T85"/>
  <c r="S85"/>
  <c r="R85"/>
  <c r="Q85"/>
  <c r="P85"/>
  <c r="O85"/>
  <c r="N85"/>
  <c r="M85"/>
  <c r="L85"/>
  <c r="K85"/>
  <c r="J85"/>
  <c r="I85"/>
  <c r="H85"/>
  <c r="G85"/>
  <c r="F85"/>
  <c r="C85"/>
  <c r="D85" s="1"/>
  <c r="E85" s="1"/>
  <c r="B85"/>
  <c r="W84"/>
  <c r="T84"/>
  <c r="S84"/>
  <c r="R84"/>
  <c r="Q84"/>
  <c r="P84"/>
  <c r="O84"/>
  <c r="N84"/>
  <c r="M84"/>
  <c r="L84"/>
  <c r="K84"/>
  <c r="J84"/>
  <c r="I84"/>
  <c r="H84"/>
  <c r="G84"/>
  <c r="F84"/>
  <c r="C84"/>
  <c r="B84"/>
  <c r="W83"/>
  <c r="T83"/>
  <c r="S83"/>
  <c r="R83"/>
  <c r="Q83"/>
  <c r="P83"/>
  <c r="O83"/>
  <c r="N83"/>
  <c r="M83"/>
  <c r="L83"/>
  <c r="K83"/>
  <c r="J83"/>
  <c r="I83"/>
  <c r="H83"/>
  <c r="G83"/>
  <c r="F83"/>
  <c r="C83"/>
  <c r="D83" s="1"/>
  <c r="E83" s="1"/>
  <c r="B83"/>
  <c r="W82"/>
  <c r="T82"/>
  <c r="S82"/>
  <c r="R82"/>
  <c r="Q82"/>
  <c r="P82"/>
  <c r="O82"/>
  <c r="N82"/>
  <c r="N96" s="1"/>
  <c r="M82"/>
  <c r="L82"/>
  <c r="L96" s="1"/>
  <c r="K82"/>
  <c r="K96" s="1"/>
  <c r="J82"/>
  <c r="J96" s="1"/>
  <c r="I82"/>
  <c r="H82"/>
  <c r="H96" s="1"/>
  <c r="G82"/>
  <c r="G96" s="1"/>
  <c r="F82"/>
  <c r="C82"/>
  <c r="D82" s="1"/>
  <c r="E82" s="1"/>
  <c r="B82"/>
  <c r="AF78"/>
  <c r="T95" s="1"/>
  <c r="AD78"/>
  <c r="AB78"/>
  <c r="Z78"/>
  <c r="X78"/>
  <c r="V78"/>
  <c r="T78"/>
  <c r="R78"/>
  <c r="P78"/>
  <c r="N78"/>
  <c r="L78"/>
  <c r="J78"/>
  <c r="H78"/>
  <c r="F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K46"/>
  <c r="AL46" s="1"/>
  <c r="AJ46" s="1"/>
  <c r="AH46"/>
  <c r="AI46" s="1"/>
  <c r="AL45"/>
  <c r="AK45"/>
  <c r="AI45"/>
  <c r="AH45"/>
  <c r="AK44"/>
  <c r="AL44" s="1"/>
  <c r="AJ44" s="1"/>
  <c r="AI44"/>
  <c r="AH44"/>
  <c r="AK43"/>
  <c r="AL43" s="1"/>
  <c r="AI43"/>
  <c r="AH43"/>
  <c r="AK42"/>
  <c r="AL42" s="1"/>
  <c r="AH42"/>
  <c r="AI42" s="1"/>
  <c r="AK41"/>
  <c r="AL41" s="1"/>
  <c r="AH41"/>
  <c r="AI41" s="1"/>
  <c r="AK40"/>
  <c r="AL40" s="1"/>
  <c r="AH40"/>
  <c r="AI40" s="1"/>
  <c r="AL39"/>
  <c r="AK39"/>
  <c r="AH39"/>
  <c r="AI39" s="1"/>
  <c r="AL38"/>
  <c r="AK38"/>
  <c r="AH38"/>
  <c r="AI38" s="1"/>
  <c r="AL37"/>
  <c r="AK37"/>
  <c r="AH37"/>
  <c r="AI37" s="1"/>
  <c r="AL36"/>
  <c r="AK36"/>
  <c r="AI36"/>
  <c r="AH36"/>
  <c r="AL35"/>
  <c r="AK35"/>
  <c r="AH35"/>
  <c r="AI35" s="1"/>
  <c r="AK34"/>
  <c r="AL34" s="1"/>
  <c r="AH34"/>
  <c r="AI34" s="1"/>
  <c r="AK33"/>
  <c r="AL33" s="1"/>
  <c r="AJ33" s="1"/>
  <c r="AH33"/>
  <c r="AI33" s="1"/>
  <c r="AK32"/>
  <c r="AL32" s="1"/>
  <c r="AH32"/>
  <c r="AI32" s="1"/>
  <c r="AL31"/>
  <c r="AK31"/>
  <c r="AH31"/>
  <c r="AI31" s="1"/>
  <c r="AL30"/>
  <c r="AK30"/>
  <c r="AI30"/>
  <c r="AH30"/>
  <c r="AK29"/>
  <c r="AL29" s="1"/>
  <c r="AJ29" s="1"/>
  <c r="AI29"/>
  <c r="AH29"/>
  <c r="AK28"/>
  <c r="AL28" s="1"/>
  <c r="AJ28" s="1"/>
  <c r="AI28"/>
  <c r="AH28"/>
  <c r="AK27"/>
  <c r="AL27" s="1"/>
  <c r="AI27"/>
  <c r="AH27"/>
  <c r="AK26"/>
  <c r="AL26" s="1"/>
  <c r="AH26"/>
  <c r="AI26" s="1"/>
  <c r="AK25"/>
  <c r="AL25" s="1"/>
  <c r="AH25"/>
  <c r="AI25" s="1"/>
  <c r="AK24"/>
  <c r="AL24" s="1"/>
  <c r="AI24"/>
  <c r="AH24"/>
  <c r="AL23"/>
  <c r="AK23"/>
  <c r="AH23"/>
  <c r="AI23" s="1"/>
  <c r="AL22"/>
  <c r="AJ22" s="1"/>
  <c r="AK22"/>
  <c r="AH22"/>
  <c r="AI22" s="1"/>
  <c r="AK21"/>
  <c r="AL21" s="1"/>
  <c r="AH21"/>
  <c r="AI21" s="1"/>
  <c r="AL20"/>
  <c r="AK20"/>
  <c r="AH20"/>
  <c r="AI20" s="1"/>
  <c r="AL19"/>
  <c r="AK19"/>
  <c r="AH19"/>
  <c r="AI19" s="1"/>
  <c r="AK18"/>
  <c r="AL18" s="1"/>
  <c r="AH18"/>
  <c r="AI18" s="1"/>
  <c r="AK17"/>
  <c r="AL17" s="1"/>
  <c r="AJ17" s="1"/>
  <c r="AH17"/>
  <c r="AI17" s="1"/>
  <c r="AK16"/>
  <c r="AL16" s="1"/>
  <c r="AH16"/>
  <c r="AI16" s="1"/>
  <c r="AK15"/>
  <c r="AL15" s="1"/>
  <c r="AH15"/>
  <c r="AL14"/>
  <c r="AK14"/>
  <c r="AI14"/>
  <c r="AH14"/>
  <c r="AK13"/>
  <c r="AL13" s="1"/>
  <c r="AJ13" s="1"/>
  <c r="AI13"/>
  <c r="AH13"/>
  <c r="AK12"/>
  <c r="AL12" s="1"/>
  <c r="AJ12" s="1"/>
  <c r="AH12"/>
  <c r="AI12" s="1"/>
  <c r="AK11"/>
  <c r="AL11" s="1"/>
  <c r="AH11"/>
  <c r="AI11" s="1"/>
  <c r="AK10"/>
  <c r="AL10" s="1"/>
  <c r="AI10"/>
  <c r="AH10"/>
  <c r="AK9"/>
  <c r="AL9" s="1"/>
  <c r="AH9"/>
  <c r="AI9" s="1"/>
  <c r="AK8"/>
  <c r="AL8" s="1"/>
  <c r="AJ8" s="1"/>
  <c r="AI8"/>
  <c r="AH8"/>
  <c r="AL7"/>
  <c r="AK7"/>
  <c r="AI7"/>
  <c r="AH7"/>
  <c r="AL6"/>
  <c r="AK6"/>
  <c r="AH6"/>
  <c r="AI6" s="1"/>
  <c r="AL5"/>
  <c r="AJ5" s="1"/>
  <c r="AK5"/>
  <c r="AI5"/>
  <c r="AH5"/>
  <c r="AK4"/>
  <c r="AL4" s="1"/>
  <c r="AJ4" s="1"/>
  <c r="AI4"/>
  <c r="AH4"/>
  <c r="AJ80" i="1"/>
  <c r="AJ105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L19"/>
  <c r="AL51"/>
  <c r="AL67"/>
  <c r="AK5"/>
  <c r="AL5" s="1"/>
  <c r="AJ5" s="1"/>
  <c r="AK6"/>
  <c r="AL6" s="1"/>
  <c r="AK7"/>
  <c r="AL7" s="1"/>
  <c r="AK8"/>
  <c r="AL8" s="1"/>
  <c r="AJ8" s="1"/>
  <c r="AK9"/>
  <c r="AL9" s="1"/>
  <c r="AK10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K20"/>
  <c r="AL20" s="1"/>
  <c r="AK21"/>
  <c r="AL21" s="1"/>
  <c r="AK22"/>
  <c r="AL22" s="1"/>
  <c r="AJ22" s="1"/>
  <c r="AK23"/>
  <c r="AL23" s="1"/>
  <c r="AK24"/>
  <c r="AL24" s="1"/>
  <c r="AK25"/>
  <c r="AL25" s="1"/>
  <c r="AK26"/>
  <c r="AL26" s="1"/>
  <c r="AK27"/>
  <c r="AL27" s="1"/>
  <c r="AK28"/>
  <c r="AL28" s="1"/>
  <c r="AK29"/>
  <c r="AL29" s="1"/>
  <c r="AK30"/>
  <c r="AL30" s="1"/>
  <c r="AK31"/>
  <c r="AL31" s="1"/>
  <c r="AK32"/>
  <c r="AL32" s="1"/>
  <c r="AK33"/>
  <c r="AL33" s="1"/>
  <c r="AK34"/>
  <c r="AL34" s="1"/>
  <c r="AK35"/>
  <c r="AL35" s="1"/>
  <c r="AK36"/>
  <c r="AL36" s="1"/>
  <c r="AK37"/>
  <c r="AL37" s="1"/>
  <c r="AK38"/>
  <c r="AL38" s="1"/>
  <c r="AK39"/>
  <c r="AL39" s="1"/>
  <c r="AK40"/>
  <c r="AL40" s="1"/>
  <c r="AK41"/>
  <c r="AL41" s="1"/>
  <c r="AK42"/>
  <c r="AL42" s="1"/>
  <c r="AK43"/>
  <c r="AL43" s="1"/>
  <c r="AK44"/>
  <c r="AL44" s="1"/>
  <c r="AK45"/>
  <c r="AL45" s="1"/>
  <c r="AK46"/>
  <c r="AL46" s="1"/>
  <c r="AK47"/>
  <c r="AL47" s="1"/>
  <c r="AK48"/>
  <c r="AL48" s="1"/>
  <c r="AK49"/>
  <c r="AL49" s="1"/>
  <c r="AK50"/>
  <c r="AL50" s="1"/>
  <c r="AK51"/>
  <c r="AK52"/>
  <c r="AL52" s="1"/>
  <c r="AK53"/>
  <c r="AL53" s="1"/>
  <c r="AK54"/>
  <c r="AL54" s="1"/>
  <c r="AK55"/>
  <c r="AL55" s="1"/>
  <c r="AK56"/>
  <c r="AL56" s="1"/>
  <c r="AJ56" s="1"/>
  <c r="AK57"/>
  <c r="AL57" s="1"/>
  <c r="AK58"/>
  <c r="AL58" s="1"/>
  <c r="AK59"/>
  <c r="AL59" s="1"/>
  <c r="AK60"/>
  <c r="AL60" s="1"/>
  <c r="AK61"/>
  <c r="AL61" s="1"/>
  <c r="AK62"/>
  <c r="AL62" s="1"/>
  <c r="AJ62" s="1"/>
  <c r="AK63"/>
  <c r="AL63" s="1"/>
  <c r="AK64"/>
  <c r="AL64" s="1"/>
  <c r="AK65"/>
  <c r="AL65" s="1"/>
  <c r="AK66"/>
  <c r="AL66" s="1"/>
  <c r="AK67"/>
  <c r="AK68"/>
  <c r="AL68" s="1"/>
  <c r="AJ68" s="1"/>
  <c r="AK69"/>
  <c r="AL69" s="1"/>
  <c r="AK70"/>
  <c r="AL70" s="1"/>
  <c r="AK71"/>
  <c r="AL71" s="1"/>
  <c r="AJ71" s="1"/>
  <c r="AK72"/>
  <c r="AL72" s="1"/>
  <c r="AK73"/>
  <c r="AL73" s="1"/>
  <c r="AK74"/>
  <c r="AL74" s="1"/>
  <c r="AK75"/>
  <c r="AL75" s="1"/>
  <c r="AK76"/>
  <c r="AL76" s="1"/>
  <c r="AK77"/>
  <c r="AL77" s="1"/>
  <c r="AK78"/>
  <c r="AL78" s="1"/>
  <c r="AK79"/>
  <c r="AL79" s="1"/>
  <c r="AK81"/>
  <c r="AL81" s="1"/>
  <c r="AJ81" s="1"/>
  <c r="AK82"/>
  <c r="AL82" s="1"/>
  <c r="AK83"/>
  <c r="AL83" s="1"/>
  <c r="AK84"/>
  <c r="AL84" s="1"/>
  <c r="AK85"/>
  <c r="AL85" s="1"/>
  <c r="AK86"/>
  <c r="AL86" s="1"/>
  <c r="AK87"/>
  <c r="AL87" s="1"/>
  <c r="AK88"/>
  <c r="AL88" s="1"/>
  <c r="AK89"/>
  <c r="AL89" s="1"/>
  <c r="AK90"/>
  <c r="AL90" s="1"/>
  <c r="AK91"/>
  <c r="AL91" s="1"/>
  <c r="AK92"/>
  <c r="AL92" s="1"/>
  <c r="AK93"/>
  <c r="AL93" s="1"/>
  <c r="AK94"/>
  <c r="AL94" s="1"/>
  <c r="AK95"/>
  <c r="AL95" s="1"/>
  <c r="AK96"/>
  <c r="AL96" s="1"/>
  <c r="AK97"/>
  <c r="AL97" s="1"/>
  <c r="AK98"/>
  <c r="AL98" s="1"/>
  <c r="AK99"/>
  <c r="AL99" s="1"/>
  <c r="AJ99" s="1"/>
  <c r="AK100"/>
  <c r="AL100" s="1"/>
  <c r="AK101"/>
  <c r="AL101" s="1"/>
  <c r="AJ101" s="1"/>
  <c r="AK102"/>
  <c r="AL102" s="1"/>
  <c r="AK103"/>
  <c r="AL103" s="1"/>
  <c r="AJ103" s="1"/>
  <c r="AK104"/>
  <c r="AL104" s="1"/>
  <c r="AK106"/>
  <c r="AL106" s="1"/>
  <c r="AK107"/>
  <c r="AL107" s="1"/>
  <c r="AK108"/>
  <c r="AL108" s="1"/>
  <c r="AJ108" s="1"/>
  <c r="AK109"/>
  <c r="AL109" s="1"/>
  <c r="AJ109" s="1"/>
  <c r="AK110"/>
  <c r="AL110" s="1"/>
  <c r="AK111"/>
  <c r="AL111" s="1"/>
  <c r="AK112"/>
  <c r="AL112" s="1"/>
  <c r="AK113"/>
  <c r="AL113" s="1"/>
  <c r="AJ113" s="1"/>
  <c r="AK114"/>
  <c r="AL114" s="1"/>
  <c r="AK115"/>
  <c r="AL115" s="1"/>
  <c r="AJ115" s="1"/>
  <c r="AK116"/>
  <c r="AL116" s="1"/>
  <c r="AK117"/>
  <c r="AL117" s="1"/>
  <c r="AK118"/>
  <c r="AL118" s="1"/>
  <c r="AK119"/>
  <c r="AL119" s="1"/>
  <c r="AJ119" s="1"/>
  <c r="AK120"/>
  <c r="AL120" s="1"/>
  <c r="AJ120" s="1"/>
  <c r="AK121"/>
  <c r="AL121" s="1"/>
  <c r="AK122"/>
  <c r="AL122" s="1"/>
  <c r="AK123"/>
  <c r="AL123" s="1"/>
  <c r="AK124"/>
  <c r="AL124" s="1"/>
  <c r="AK125"/>
  <c r="AL125" s="1"/>
  <c r="AJ125" s="1"/>
  <c r="AK126"/>
  <c r="AL126" s="1"/>
  <c r="AJ126" s="1"/>
  <c r="AK127"/>
  <c r="AL127" s="1"/>
  <c r="AJ127" s="1"/>
  <c r="AK128"/>
  <c r="AL128" s="1"/>
  <c r="AJ128" s="1"/>
  <c r="AK129"/>
  <c r="AL129" s="1"/>
  <c r="AJ129" s="1"/>
  <c r="AK130"/>
  <c r="AL130" s="1"/>
  <c r="AJ130" s="1"/>
  <c r="AK131"/>
  <c r="AL131" s="1"/>
  <c r="AK132"/>
  <c r="AL132" s="1"/>
  <c r="AJ132" s="1"/>
  <c r="AK133"/>
  <c r="AL133" s="1"/>
  <c r="AK134"/>
  <c r="AL134" s="1"/>
  <c r="AJ134" s="1"/>
  <c r="AK135"/>
  <c r="AL135" s="1"/>
  <c r="AK136"/>
  <c r="AL136" s="1"/>
  <c r="AK137"/>
  <c r="AL137" s="1"/>
  <c r="AK138"/>
  <c r="AL138" s="1"/>
  <c r="AK139"/>
  <c r="AL139" s="1"/>
  <c r="AJ139" s="1"/>
  <c r="AK140"/>
  <c r="AL140" s="1"/>
  <c r="AJ140" s="1"/>
  <c r="AK141"/>
  <c r="AL141" s="1"/>
  <c r="AK142"/>
  <c r="AL142" s="1"/>
  <c r="AK143"/>
  <c r="AL143" s="1"/>
  <c r="AJ143" s="1"/>
  <c r="AK144"/>
  <c r="AL144" s="1"/>
  <c r="AJ144" s="1"/>
  <c r="AK145"/>
  <c r="AL145" s="1"/>
  <c r="AK146"/>
  <c r="AL146" s="1"/>
  <c r="AK147"/>
  <c r="AL147" s="1"/>
  <c r="AK148"/>
  <c r="AL148" s="1"/>
  <c r="AK149"/>
  <c r="AL149" s="1"/>
  <c r="AK4"/>
  <c r="AL4" s="1"/>
  <c r="O198"/>
  <c r="W198"/>
  <c r="W197"/>
  <c r="W196"/>
  <c r="W195"/>
  <c r="W194"/>
  <c r="W193"/>
  <c r="W192"/>
  <c r="W191"/>
  <c r="W190"/>
  <c r="W189"/>
  <c r="W188"/>
  <c r="W185"/>
  <c r="W187"/>
  <c r="W186"/>
  <c r="C198"/>
  <c r="C197"/>
  <c r="C196"/>
  <c r="C195"/>
  <c r="C194"/>
  <c r="C193"/>
  <c r="C192"/>
  <c r="C191"/>
  <c r="C190"/>
  <c r="C189"/>
  <c r="C188"/>
  <c r="C187"/>
  <c r="C186"/>
  <c r="C185"/>
  <c r="AF181"/>
  <c r="AD181"/>
  <c r="AB181"/>
  <c r="Z181"/>
  <c r="X181"/>
  <c r="V181"/>
  <c r="T181"/>
  <c r="R181"/>
  <c r="P181"/>
  <c r="N181"/>
  <c r="L181"/>
  <c r="J181"/>
  <c r="H181"/>
  <c r="F181"/>
  <c r="F185"/>
  <c r="Q198"/>
  <c r="S198"/>
  <c r="R198"/>
  <c r="P198"/>
  <c r="T197"/>
  <c r="S197"/>
  <c r="R197"/>
  <c r="Q197"/>
  <c r="P197"/>
  <c r="O197"/>
  <c r="T196"/>
  <c r="S196"/>
  <c r="R196"/>
  <c r="Q196"/>
  <c r="P196"/>
  <c r="O196"/>
  <c r="T195"/>
  <c r="S195"/>
  <c r="R195"/>
  <c r="Q195"/>
  <c r="P195"/>
  <c r="O195"/>
  <c r="T194"/>
  <c r="S194"/>
  <c r="R194"/>
  <c r="Q194"/>
  <c r="P194"/>
  <c r="O194"/>
  <c r="T193"/>
  <c r="S193"/>
  <c r="R193"/>
  <c r="Q193"/>
  <c r="P193"/>
  <c r="O193"/>
  <c r="S192"/>
  <c r="T192"/>
  <c r="R192"/>
  <c r="Q192"/>
  <c r="P192"/>
  <c r="O192"/>
  <c r="T191"/>
  <c r="S191"/>
  <c r="R191"/>
  <c r="Q191"/>
  <c r="P191"/>
  <c r="O191"/>
  <c r="T190"/>
  <c r="S190"/>
  <c r="R190"/>
  <c r="Q190"/>
  <c r="P190"/>
  <c r="O190"/>
  <c r="T189"/>
  <c r="S189"/>
  <c r="R189"/>
  <c r="Q189"/>
  <c r="P189"/>
  <c r="O189"/>
  <c r="T188"/>
  <c r="S188"/>
  <c r="R188"/>
  <c r="Q188"/>
  <c r="P188"/>
  <c r="O188"/>
  <c r="T187"/>
  <c r="S187"/>
  <c r="R187"/>
  <c r="Q187"/>
  <c r="P187"/>
  <c r="O187"/>
  <c r="T186"/>
  <c r="S186"/>
  <c r="R186"/>
  <c r="Q186"/>
  <c r="P186"/>
  <c r="O186"/>
  <c r="T185"/>
  <c r="S185"/>
  <c r="R185"/>
  <c r="Q185"/>
  <c r="P185"/>
  <c r="O185"/>
  <c r="N198"/>
  <c r="M198"/>
  <c r="L198"/>
  <c r="K198"/>
  <c r="J198"/>
  <c r="I198"/>
  <c r="H198"/>
  <c r="G198"/>
  <c r="F198"/>
  <c r="N197"/>
  <c r="M197"/>
  <c r="L197"/>
  <c r="K197"/>
  <c r="J197"/>
  <c r="I197"/>
  <c r="H197"/>
  <c r="G197"/>
  <c r="F197"/>
  <c r="N196"/>
  <c r="M196"/>
  <c r="L196"/>
  <c r="K196"/>
  <c r="J196"/>
  <c r="I196"/>
  <c r="H196"/>
  <c r="G196"/>
  <c r="F196"/>
  <c r="N195"/>
  <c r="M195"/>
  <c r="L195"/>
  <c r="K195"/>
  <c r="J195"/>
  <c r="I195"/>
  <c r="H195"/>
  <c r="G195"/>
  <c r="F195"/>
  <c r="N194"/>
  <c r="M194"/>
  <c r="L194"/>
  <c r="K194"/>
  <c r="J194"/>
  <c r="I194"/>
  <c r="H194"/>
  <c r="G194"/>
  <c r="F194"/>
  <c r="N193"/>
  <c r="M193"/>
  <c r="L193"/>
  <c r="K193"/>
  <c r="J193"/>
  <c r="I193"/>
  <c r="H193"/>
  <c r="G193"/>
  <c r="F193"/>
  <c r="N192"/>
  <c r="M192"/>
  <c r="L192"/>
  <c r="K192"/>
  <c r="J192"/>
  <c r="I192"/>
  <c r="H192"/>
  <c r="G192"/>
  <c r="F192"/>
  <c r="N191"/>
  <c r="M191"/>
  <c r="L191"/>
  <c r="K191"/>
  <c r="J191"/>
  <c r="I191"/>
  <c r="H191"/>
  <c r="G191"/>
  <c r="F191"/>
  <c r="N190"/>
  <c r="D190" s="1"/>
  <c r="M190"/>
  <c r="L190"/>
  <c r="K190"/>
  <c r="J190"/>
  <c r="I190"/>
  <c r="H190"/>
  <c r="G190"/>
  <c r="F190"/>
  <c r="N189"/>
  <c r="D189" s="1"/>
  <c r="M189"/>
  <c r="L189"/>
  <c r="K189"/>
  <c r="J189"/>
  <c r="I189"/>
  <c r="H189"/>
  <c r="G189"/>
  <c r="F189"/>
  <c r="N188"/>
  <c r="D188" s="1"/>
  <c r="M188"/>
  <c r="L188"/>
  <c r="K188"/>
  <c r="J188"/>
  <c r="I188"/>
  <c r="H188"/>
  <c r="G188"/>
  <c r="F188"/>
  <c r="J187"/>
  <c r="I187"/>
  <c r="N187"/>
  <c r="M187"/>
  <c r="L187"/>
  <c r="K187"/>
  <c r="H187"/>
  <c r="G187"/>
  <c r="F187"/>
  <c r="L186"/>
  <c r="N186"/>
  <c r="D186" s="1"/>
  <c r="M186"/>
  <c r="K186"/>
  <c r="J186"/>
  <c r="F186"/>
  <c r="H186"/>
  <c r="I186"/>
  <c r="G186"/>
  <c r="G185"/>
  <c r="N185"/>
  <c r="M185"/>
  <c r="L185"/>
  <c r="K185"/>
  <c r="J185"/>
  <c r="I185"/>
  <c r="H185"/>
  <c r="AH148"/>
  <c r="AI148" s="1"/>
  <c r="AH149"/>
  <c r="AI149" s="1"/>
  <c r="B198"/>
  <c r="B197"/>
  <c r="B196"/>
  <c r="B195"/>
  <c r="B194"/>
  <c r="B193"/>
  <c r="B192"/>
  <c r="B191"/>
  <c r="B190"/>
  <c r="B189"/>
  <c r="B188"/>
  <c r="B187"/>
  <c r="B186"/>
  <c r="B185"/>
  <c r="AJ41" i="16" l="1"/>
  <c r="AJ51"/>
  <c r="U95"/>
  <c r="V95" s="1"/>
  <c r="D95"/>
  <c r="E95" s="1"/>
  <c r="AJ20"/>
  <c r="AJ37"/>
  <c r="AJ25"/>
  <c r="D93"/>
  <c r="E93" s="1"/>
  <c r="AJ49"/>
  <c r="AJ42"/>
  <c r="V91"/>
  <c r="AJ22"/>
  <c r="V97"/>
  <c r="AJ46"/>
  <c r="U90"/>
  <c r="V90" s="1"/>
  <c r="U96"/>
  <c r="V96" s="1"/>
  <c r="AJ6"/>
  <c r="AJ16"/>
  <c r="AJ50"/>
  <c r="K101"/>
  <c r="U89"/>
  <c r="V89" s="1"/>
  <c r="AJ26"/>
  <c r="I101"/>
  <c r="U88"/>
  <c r="V88" s="1"/>
  <c r="H101"/>
  <c r="AJ10"/>
  <c r="G101"/>
  <c r="U94"/>
  <c r="V94" s="1"/>
  <c r="D97"/>
  <c r="E97" s="1"/>
  <c r="U87"/>
  <c r="V87" s="1"/>
  <c r="AJ4"/>
  <c r="AJ14"/>
  <c r="D87"/>
  <c r="E87" s="1"/>
  <c r="U93"/>
  <c r="V93" s="1"/>
  <c r="U100"/>
  <c r="V100" s="1"/>
  <c r="AJ40"/>
  <c r="AJ8"/>
  <c r="AJ28"/>
  <c r="D89"/>
  <c r="E89" s="1"/>
  <c r="U99"/>
  <c r="V99" s="1"/>
  <c r="U92"/>
  <c r="V92" s="1"/>
  <c r="AJ18"/>
  <c r="V98"/>
  <c r="AJ14" i="17"/>
  <c r="AJ44"/>
  <c r="U105"/>
  <c r="V105" s="1"/>
  <c r="U104"/>
  <c r="V104" s="1"/>
  <c r="AJ6"/>
  <c r="AJ30"/>
  <c r="AJ41"/>
  <c r="AJ35"/>
  <c r="D95"/>
  <c r="E95" s="1"/>
  <c r="D102"/>
  <c r="E102" s="1"/>
  <c r="AJ4"/>
  <c r="AJ58"/>
  <c r="D94"/>
  <c r="E94" s="1"/>
  <c r="AJ51"/>
  <c r="U99"/>
  <c r="V99" s="1"/>
  <c r="AJ33"/>
  <c r="AJ45"/>
  <c r="AJ11"/>
  <c r="AJ52"/>
  <c r="V106"/>
  <c r="AJ21"/>
  <c r="AJ31"/>
  <c r="AJ10"/>
  <c r="AJ57"/>
  <c r="AJ5"/>
  <c r="AJ15"/>
  <c r="U98"/>
  <c r="V98" s="1"/>
  <c r="U103"/>
  <c r="V103" s="1"/>
  <c r="AJ9"/>
  <c r="AJ29"/>
  <c r="N108"/>
  <c r="U97"/>
  <c r="V97" s="1"/>
  <c r="AJ39"/>
  <c r="AJ49"/>
  <c r="M108"/>
  <c r="AJ55"/>
  <c r="L108"/>
  <c r="U102"/>
  <c r="V102" s="1"/>
  <c r="K108"/>
  <c r="U96"/>
  <c r="V96" s="1"/>
  <c r="D99"/>
  <c r="E99" s="1"/>
  <c r="W108"/>
  <c r="J108"/>
  <c r="AJ23"/>
  <c r="AJ53"/>
  <c r="I108"/>
  <c r="U95"/>
  <c r="V95" s="1"/>
  <c r="U101"/>
  <c r="V101" s="1"/>
  <c r="AJ50"/>
  <c r="AJ43"/>
  <c r="H108"/>
  <c r="AJ7"/>
  <c r="AJ17"/>
  <c r="AJ22"/>
  <c r="AJ27"/>
  <c r="AJ47"/>
  <c r="G108"/>
  <c r="U107"/>
  <c r="V107" s="1"/>
  <c r="AJ32"/>
  <c r="U94"/>
  <c r="V94" s="1"/>
  <c r="U100"/>
  <c r="V100" s="1"/>
  <c r="D107"/>
  <c r="E107" s="1"/>
  <c r="AJ36" i="15"/>
  <c r="AJ41"/>
  <c r="U87"/>
  <c r="V87" s="1"/>
  <c r="AJ6"/>
  <c r="AJ16"/>
  <c r="AJ26"/>
  <c r="D87"/>
  <c r="E87" s="1"/>
  <c r="U93"/>
  <c r="V93" s="1"/>
  <c r="AJ11"/>
  <c r="AJ30"/>
  <c r="AJ40"/>
  <c r="AJ45"/>
  <c r="U86"/>
  <c r="V86" s="1"/>
  <c r="AJ25"/>
  <c r="AJ35"/>
  <c r="AJ10"/>
  <c r="AJ37"/>
  <c r="U85"/>
  <c r="V85" s="1"/>
  <c r="AJ24"/>
  <c r="M96"/>
  <c r="U91"/>
  <c r="V91" s="1"/>
  <c r="D94"/>
  <c r="E94" s="1"/>
  <c r="AJ9"/>
  <c r="AJ19"/>
  <c r="AJ38"/>
  <c r="D91"/>
  <c r="E91" s="1"/>
  <c r="U84"/>
  <c r="V84" s="1"/>
  <c r="U90"/>
  <c r="V90" s="1"/>
  <c r="AJ14"/>
  <c r="AJ34"/>
  <c r="AJ39"/>
  <c r="AJ43"/>
  <c r="I96"/>
  <c r="D84"/>
  <c r="E84" s="1"/>
  <c r="U89"/>
  <c r="V89" s="1"/>
  <c r="D90"/>
  <c r="E90" s="1"/>
  <c r="AJ20"/>
  <c r="U83"/>
  <c r="V83" s="1"/>
  <c r="AJ32"/>
  <c r="AJ42"/>
  <c r="U82"/>
  <c r="V82" s="1"/>
  <c r="U88"/>
  <c r="V88" s="1"/>
  <c r="U95"/>
  <c r="V95" s="1"/>
  <c r="AJ18"/>
  <c r="AJ27"/>
  <c r="D95"/>
  <c r="E95" s="1"/>
  <c r="O108" i="17"/>
  <c r="D108"/>
  <c r="E108" s="1"/>
  <c r="D109"/>
  <c r="D110"/>
  <c r="AJ8"/>
  <c r="AJ20"/>
  <c r="AJ36"/>
  <c r="AJ40"/>
  <c r="AJ26"/>
  <c r="AJ46"/>
  <c r="X108"/>
  <c r="F108"/>
  <c r="AJ42"/>
  <c r="T108"/>
  <c r="S108"/>
  <c r="AJ12"/>
  <c r="AJ48"/>
  <c r="R108"/>
  <c r="Q108"/>
  <c r="AJ18"/>
  <c r="AJ34"/>
  <c r="AJ54"/>
  <c r="P108"/>
  <c r="AJ24"/>
  <c r="D101" i="16"/>
  <c r="E101" s="1"/>
  <c r="D102"/>
  <c r="D103"/>
  <c r="AJ39"/>
  <c r="AJ45"/>
  <c r="X101"/>
  <c r="S101"/>
  <c r="W101"/>
  <c r="AJ35"/>
  <c r="F101"/>
  <c r="AJ15"/>
  <c r="R101"/>
  <c r="Q101"/>
  <c r="AJ21"/>
  <c r="AJ11"/>
  <c r="AJ27"/>
  <c r="O96" i="15"/>
  <c r="AJ15"/>
  <c r="AJ31"/>
  <c r="D98"/>
  <c r="AJ7"/>
  <c r="AI15"/>
  <c r="X96" s="1"/>
  <c r="D97"/>
  <c r="AJ21"/>
  <c r="W96"/>
  <c r="F96"/>
  <c r="U96" s="1"/>
  <c r="V96" s="1"/>
  <c r="D96"/>
  <c r="E96" s="1"/>
  <c r="T96"/>
  <c r="S96"/>
  <c r="R96"/>
  <c r="Q96"/>
  <c r="P96"/>
  <c r="AJ23"/>
  <c r="D199" i="1"/>
  <c r="E199" s="1"/>
  <c r="D200"/>
  <c r="D187"/>
  <c r="D201"/>
  <c r="J199"/>
  <c r="I199"/>
  <c r="H199"/>
  <c r="M199"/>
  <c r="L199"/>
  <c r="N199"/>
  <c r="K199"/>
  <c r="F199"/>
  <c r="G199"/>
  <c r="D198"/>
  <c r="D197"/>
  <c r="D196"/>
  <c r="D195"/>
  <c r="D194"/>
  <c r="D193"/>
  <c r="D192"/>
  <c r="D191"/>
  <c r="D185"/>
  <c r="T198"/>
  <c r="U198"/>
  <c r="U197"/>
  <c r="U196"/>
  <c r="U195"/>
  <c r="U194"/>
  <c r="U193"/>
  <c r="U192"/>
  <c r="U191"/>
  <c r="U190"/>
  <c r="U189"/>
  <c r="U188"/>
  <c r="U187"/>
  <c r="AH5"/>
  <c r="AI5" s="1"/>
  <c r="AH6"/>
  <c r="AI6" s="1"/>
  <c r="AH7"/>
  <c r="AI7" s="1"/>
  <c r="AH8"/>
  <c r="AI8" s="1"/>
  <c r="AH9"/>
  <c r="AI9" s="1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5"/>
  <c r="AI35" s="1"/>
  <c r="AH36"/>
  <c r="AI36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I44" s="1"/>
  <c r="AH45"/>
  <c r="AI45" s="1"/>
  <c r="AH46"/>
  <c r="AI46" s="1"/>
  <c r="AH47"/>
  <c r="AI47" s="1"/>
  <c r="AH48"/>
  <c r="AI48" s="1"/>
  <c r="AH49"/>
  <c r="AI49" s="1"/>
  <c r="AH50"/>
  <c r="AI50" s="1"/>
  <c r="AH51"/>
  <c r="AI51" s="1"/>
  <c r="AH52"/>
  <c r="AI52" s="1"/>
  <c r="AH53"/>
  <c r="AI53" s="1"/>
  <c r="AH54"/>
  <c r="AI54" s="1"/>
  <c r="AH55"/>
  <c r="AI55" s="1"/>
  <c r="AH56"/>
  <c r="AI56" s="1"/>
  <c r="AH57"/>
  <c r="AI57" s="1"/>
  <c r="AH58"/>
  <c r="AI58" s="1"/>
  <c r="AH59"/>
  <c r="AI59" s="1"/>
  <c r="AH60"/>
  <c r="AI60" s="1"/>
  <c r="AH61"/>
  <c r="AI61" s="1"/>
  <c r="AH62"/>
  <c r="AI62" s="1"/>
  <c r="AH63"/>
  <c r="AI63" s="1"/>
  <c r="AH64"/>
  <c r="AI64" s="1"/>
  <c r="AH65"/>
  <c r="AI65" s="1"/>
  <c r="AH66"/>
  <c r="AI66" s="1"/>
  <c r="AH67"/>
  <c r="AI67" s="1"/>
  <c r="AH68"/>
  <c r="AI68" s="1"/>
  <c r="AH69"/>
  <c r="AI69" s="1"/>
  <c r="AH70"/>
  <c r="AI70" s="1"/>
  <c r="AH71"/>
  <c r="AI71" s="1"/>
  <c r="AH72"/>
  <c r="AI72" s="1"/>
  <c r="AH73"/>
  <c r="AI73" s="1"/>
  <c r="AH74"/>
  <c r="AI74" s="1"/>
  <c r="AH75"/>
  <c r="AI75" s="1"/>
  <c r="AH76"/>
  <c r="AI76" s="1"/>
  <c r="AH77"/>
  <c r="AI77" s="1"/>
  <c r="AH78"/>
  <c r="AI78" s="1"/>
  <c r="AH79"/>
  <c r="AI79" s="1"/>
  <c r="AH81"/>
  <c r="AI81" s="1"/>
  <c r="AH82"/>
  <c r="AI82" s="1"/>
  <c r="AH83"/>
  <c r="AI83" s="1"/>
  <c r="AH84"/>
  <c r="AI84" s="1"/>
  <c r="AH85"/>
  <c r="AI85" s="1"/>
  <c r="AH86"/>
  <c r="AI86" s="1"/>
  <c r="AH87"/>
  <c r="AI87" s="1"/>
  <c r="AH88"/>
  <c r="AI88" s="1"/>
  <c r="AH89"/>
  <c r="AI89" s="1"/>
  <c r="AH90"/>
  <c r="AI90" s="1"/>
  <c r="AH91"/>
  <c r="AI91" s="1"/>
  <c r="AH92"/>
  <c r="AI92" s="1"/>
  <c r="AH93"/>
  <c r="AI93" s="1"/>
  <c r="AH94"/>
  <c r="AI94" s="1"/>
  <c r="AH95"/>
  <c r="AI95" s="1"/>
  <c r="AH96"/>
  <c r="AI96" s="1"/>
  <c r="AH97"/>
  <c r="AI97" s="1"/>
  <c r="AH98"/>
  <c r="AI98" s="1"/>
  <c r="AH99"/>
  <c r="AI99" s="1"/>
  <c r="AH100"/>
  <c r="AI100" s="1"/>
  <c r="AH101"/>
  <c r="AI101" s="1"/>
  <c r="AH102"/>
  <c r="AI102" s="1"/>
  <c r="AH103"/>
  <c r="AI103" s="1"/>
  <c r="AH104"/>
  <c r="AI104" s="1"/>
  <c r="AH106"/>
  <c r="AI106" s="1"/>
  <c r="AH107"/>
  <c r="AI107" s="1"/>
  <c r="AH108"/>
  <c r="AI108" s="1"/>
  <c r="AH109"/>
  <c r="AI109" s="1"/>
  <c r="AH110"/>
  <c r="AI110" s="1"/>
  <c r="AH111"/>
  <c r="AI111" s="1"/>
  <c r="AH112"/>
  <c r="AI112" s="1"/>
  <c r="AH113"/>
  <c r="AI113" s="1"/>
  <c r="AH114"/>
  <c r="AI114" s="1"/>
  <c r="AH115"/>
  <c r="AI115" s="1"/>
  <c r="AH116"/>
  <c r="AI116" s="1"/>
  <c r="AH117"/>
  <c r="AI117" s="1"/>
  <c r="AH118"/>
  <c r="AI118" s="1"/>
  <c r="AH119"/>
  <c r="AI119" s="1"/>
  <c r="AH120"/>
  <c r="AI120" s="1"/>
  <c r="AH121"/>
  <c r="AI121" s="1"/>
  <c r="AH122"/>
  <c r="AI122" s="1"/>
  <c r="AH123"/>
  <c r="AI123" s="1"/>
  <c r="AH124"/>
  <c r="AI124" s="1"/>
  <c r="AH125"/>
  <c r="AI125" s="1"/>
  <c r="AH126"/>
  <c r="AI126" s="1"/>
  <c r="AH127"/>
  <c r="AI127" s="1"/>
  <c r="AH128"/>
  <c r="AI128" s="1"/>
  <c r="AH129"/>
  <c r="AI129" s="1"/>
  <c r="AH130"/>
  <c r="AI130" s="1"/>
  <c r="AH131"/>
  <c r="AI131" s="1"/>
  <c r="AH132"/>
  <c r="AI132" s="1"/>
  <c r="AH133"/>
  <c r="AI133" s="1"/>
  <c r="AH134"/>
  <c r="AI134" s="1"/>
  <c r="AH135"/>
  <c r="AI135" s="1"/>
  <c r="AH136"/>
  <c r="AI136" s="1"/>
  <c r="AH137"/>
  <c r="AI137" s="1"/>
  <c r="AH138"/>
  <c r="AI138" s="1"/>
  <c r="AH139"/>
  <c r="AI139" s="1"/>
  <c r="AH140"/>
  <c r="AI140" s="1"/>
  <c r="AH141"/>
  <c r="AI141" s="1"/>
  <c r="AH142"/>
  <c r="AI142" s="1"/>
  <c r="AH143"/>
  <c r="AI143" s="1"/>
  <c r="AH144"/>
  <c r="AI144" s="1"/>
  <c r="AH145"/>
  <c r="AI145" s="1"/>
  <c r="AH146"/>
  <c r="AI146" s="1"/>
  <c r="AH147"/>
  <c r="AI147" s="1"/>
  <c r="AH4"/>
  <c r="AI4" s="1"/>
  <c r="U101" i="16" l="1"/>
  <c r="V101" s="1"/>
  <c r="U108" i="17"/>
  <c r="V108" s="1"/>
  <c r="O101" i="16"/>
  <c r="T101"/>
  <c r="P101"/>
  <c r="S199" i="1"/>
  <c r="R199"/>
  <c r="AJ44"/>
  <c r="AJ123"/>
  <c r="AJ34"/>
  <c r="AJ92"/>
  <c r="AJ33"/>
  <c r="AJ16"/>
  <c r="AJ46"/>
  <c r="AJ138"/>
  <c r="AJ107"/>
  <c r="AJ121"/>
  <c r="AJ27"/>
  <c r="AJ76"/>
  <c r="AJ67"/>
  <c r="AJ30"/>
  <c r="AJ50"/>
  <c r="P199"/>
  <c r="AJ149"/>
  <c r="AJ90"/>
  <c r="AJ88"/>
  <c r="AJ86"/>
  <c r="AJ19"/>
  <c r="AJ12"/>
  <c r="AJ14"/>
  <c r="AJ122"/>
  <c r="O199"/>
  <c r="AJ73"/>
  <c r="AJ55"/>
  <c r="AJ69"/>
  <c r="AJ97"/>
  <c r="AJ145"/>
  <c r="AJ142"/>
  <c r="AJ51"/>
  <c r="X199"/>
  <c r="AJ148"/>
  <c r="AJ57"/>
  <c r="AJ39"/>
  <c r="AJ53"/>
  <c r="AJ133"/>
  <c r="AJ114"/>
  <c r="AJ60"/>
  <c r="AJ111"/>
  <c r="AJ116"/>
  <c r="AJ23"/>
  <c r="AJ37"/>
  <c r="AJ117"/>
  <c r="AJ147"/>
  <c r="AJ9"/>
  <c r="AJ94"/>
  <c r="T199"/>
  <c r="AJ43"/>
  <c r="AJ7"/>
  <c r="AJ21"/>
  <c r="AJ100"/>
  <c r="AJ131"/>
  <c r="AJ96"/>
  <c r="AJ77"/>
  <c r="AJ137"/>
  <c r="AJ35"/>
  <c r="AJ93"/>
  <c r="AJ84"/>
  <c r="AJ82"/>
  <c r="AJ79"/>
  <c r="AJ61"/>
  <c r="AJ89"/>
  <c r="AJ135"/>
  <c r="AJ28"/>
  <c r="AJ83"/>
  <c r="AJ65"/>
  <c r="AJ63"/>
  <c r="AJ45"/>
  <c r="AJ124"/>
  <c r="AJ72"/>
  <c r="AJ102"/>
  <c r="AJ25"/>
  <c r="AJ17"/>
  <c r="AJ47"/>
  <c r="AJ29"/>
  <c r="AJ91"/>
  <c r="AJ40"/>
  <c r="AJ136"/>
  <c r="AJ4"/>
  <c r="AJ75"/>
  <c r="AJ31"/>
  <c r="AJ13"/>
  <c r="Q199"/>
  <c r="AJ74"/>
  <c r="AJ24"/>
  <c r="AJ87"/>
  <c r="AJ118"/>
  <c r="AJ18"/>
  <c r="AJ15"/>
  <c r="AJ141"/>
  <c r="AJ58"/>
  <c r="AJ110"/>
  <c r="AJ70"/>
  <c r="AJ85"/>
  <c r="AJ146"/>
  <c r="AJ66"/>
  <c r="AJ59"/>
  <c r="AJ42"/>
  <c r="AJ41"/>
  <c r="AJ54"/>
  <c r="AJ52"/>
  <c r="AJ64"/>
  <c r="AJ11"/>
  <c r="AJ112"/>
  <c r="AJ26"/>
  <c r="AJ104"/>
  <c r="AJ38"/>
  <c r="AJ36"/>
  <c r="AJ98"/>
  <c r="AJ48"/>
  <c r="AJ95"/>
  <c r="W199"/>
  <c r="AJ10"/>
  <c r="AJ106"/>
  <c r="AJ6"/>
  <c r="AJ20"/>
  <c r="AJ49"/>
  <c r="AJ32"/>
  <c r="AJ78"/>
  <c r="U199"/>
  <c r="V199" s="1"/>
  <c r="U185"/>
  <c r="E198" l="1"/>
  <c r="V198"/>
  <c r="V192"/>
  <c r="E188"/>
  <c r="V188"/>
  <c r="V187"/>
  <c r="V197"/>
  <c r="V195"/>
  <c r="E193"/>
  <c r="V193"/>
  <c r="E191"/>
  <c r="V191"/>
  <c r="E194"/>
  <c r="V194"/>
  <c r="E196"/>
  <c r="V196"/>
  <c r="V190"/>
  <c r="E189"/>
  <c r="V189"/>
  <c r="E197" l="1"/>
  <c r="E190"/>
  <c r="E192"/>
  <c r="E185"/>
  <c r="E187"/>
  <c r="V185"/>
  <c r="E195"/>
  <c r="U186"/>
  <c r="V186" l="1"/>
  <c r="E186"/>
</calcChain>
</file>

<file path=xl/sharedStrings.xml><?xml version="1.0" encoding="utf-8"?>
<sst xmlns="http://schemas.openxmlformats.org/spreadsheetml/2006/main" count="2952" uniqueCount="217">
  <si>
    <t>CBSE Roll Number</t>
  </si>
  <si>
    <t>ABHIJIT ROY</t>
  </si>
  <si>
    <t>ABHISHEK KUMAR SINGH</t>
  </si>
  <si>
    <t>AMAN HAZAM</t>
  </si>
  <si>
    <t>ANJALI DAS</t>
  </si>
  <si>
    <t>ANTARA CHATTERJEE</t>
  </si>
  <si>
    <t>ANTRA SHAW</t>
  </si>
  <si>
    <t>ARIJIT BANERJEE</t>
  </si>
  <si>
    <t>ARIN DEB NATH</t>
  </si>
  <si>
    <t>ASHISH KUMAR SINGH</t>
  </si>
  <si>
    <t>ASHU TIWARI</t>
  </si>
  <si>
    <t>DANISH NASIR</t>
  </si>
  <si>
    <t>DIPANKAR BARUA</t>
  </si>
  <si>
    <t>ISIKA THAPA</t>
  </si>
  <si>
    <t>JAYOSMITA CHAKRABORTY</t>
  </si>
  <si>
    <t>JEESU PAL</t>
  </si>
  <si>
    <t>KARABI MONDAL</t>
  </si>
  <si>
    <t>KUMARI PRACHI</t>
  </si>
  <si>
    <t>MAHESH SINGH</t>
  </si>
  <si>
    <t>MANSHI KUMARI JAISWAL</t>
  </si>
  <si>
    <t>PALLABI DAS</t>
  </si>
  <si>
    <t>PARTHIB GHOSH</t>
  </si>
  <si>
    <t>PROTYUSA ROY</t>
  </si>
  <si>
    <t>RAJ NANDINI SINGH</t>
  </si>
  <si>
    <t>RAM DHYAN KEOT</t>
  </si>
  <si>
    <t>RISHI KUMAR RABIDAS</t>
  </si>
  <si>
    <t>RISHIKA NAHA</t>
  </si>
  <si>
    <t>RISHIKA SHAW</t>
  </si>
  <si>
    <t>RITESH KUMAR SHAH</t>
  </si>
  <si>
    <t>RIYA KUMARI</t>
  </si>
  <si>
    <t>RUKSAR PARBIN</t>
  </si>
  <si>
    <t>SAHIL SINGH</t>
  </si>
  <si>
    <t>SARBANI HALDER</t>
  </si>
  <si>
    <t>SAYAN BISWAS</t>
  </si>
  <si>
    <t>SHREYA SARKAR</t>
  </si>
  <si>
    <t>SHRIJA SARDAR</t>
  </si>
  <si>
    <t>SHRISTI DWIVEDI</t>
  </si>
  <si>
    <t>SHRUTI UPADHYAY</t>
  </si>
  <si>
    <t>SNEHA MONDAL</t>
  </si>
  <si>
    <t>SNEHA TIGGA</t>
  </si>
  <si>
    <t>SOUMYADEEP KAHAR</t>
  </si>
  <si>
    <t>VIVEK PRASAD</t>
  </si>
  <si>
    <t>NIKITA SARKAR</t>
  </si>
  <si>
    <t>ADARSH SHAW</t>
  </si>
  <si>
    <t>ADITYA GHOSH</t>
  </si>
  <si>
    <t>ADITYA GUPTA</t>
  </si>
  <si>
    <t>AFSANA KHATUN</t>
  </si>
  <si>
    <t>AHANA SARKAR</t>
  </si>
  <si>
    <t>AHIRI NANDI</t>
  </si>
  <si>
    <t>AKASH MAZUMDER</t>
  </si>
  <si>
    <t>AMIT PAUL</t>
  </si>
  <si>
    <t>ANJALI KUMARI SHAW</t>
  </si>
  <si>
    <t>ANJALY SINGH</t>
  </si>
  <si>
    <t>ANKUR ROY</t>
  </si>
  <si>
    <t>ARNAB SARKAR</t>
  </si>
  <si>
    <t>ASHMITA CHAKRABORTY</t>
  </si>
  <si>
    <t>AVRADEEP GHOSH</t>
  </si>
  <si>
    <t>BARNA GHOSH</t>
  </si>
  <si>
    <t>BEDANTA BAL</t>
  </si>
  <si>
    <t>BIDISHA DAS</t>
  </si>
  <si>
    <t>DIPAK KUMAR PRASAD</t>
  </si>
  <si>
    <t>DIPARNA DAS</t>
  </si>
  <si>
    <t>ESHITA</t>
  </si>
  <si>
    <t>FARHA ANIS</t>
  </si>
  <si>
    <t>GENIYA MANNA</t>
  </si>
  <si>
    <t>HARSHA PRASAD</t>
  </si>
  <si>
    <t>HARSHITA SHAW</t>
  </si>
  <si>
    <t>IFTEKHAR LARAIB</t>
  </si>
  <si>
    <t>ISIKA GUPTA</t>
  </si>
  <si>
    <t>JANHVI RAI</t>
  </si>
  <si>
    <t>JAYASURYA PRASAD SHARMA</t>
  </si>
  <si>
    <t>JAYSHREE SINGH</t>
  </si>
  <si>
    <t>JIBANTEKA CHAKRABORTY</t>
  </si>
  <si>
    <t>JYOTI KUMARI PRASAD</t>
  </si>
  <si>
    <t>MAITREE HALDER</t>
  </si>
  <si>
    <t>MAYUKH CHAKRABORTY</t>
  </si>
  <si>
    <t>MD HUZAIFA ANSARI</t>
  </si>
  <si>
    <t>MOUSAM ROY</t>
  </si>
  <si>
    <t>POUNABI DAS</t>
  </si>
  <si>
    <t>PREM KUMAR SHAW</t>
  </si>
  <si>
    <t>PRIYANKA ROUTH</t>
  </si>
  <si>
    <t>RAHUL KUMAR BHARATI</t>
  </si>
  <si>
    <t>RHITWIKA PAL</t>
  </si>
  <si>
    <t>RISHAM KUMAR GHOSH</t>
  </si>
  <si>
    <t>RIYA ROY</t>
  </si>
  <si>
    <t>ROHIT KUMAR BHARATI</t>
  </si>
  <si>
    <t>SANGBARTTIKA HALDAR</t>
  </si>
  <si>
    <t>SAYAN SAHA</t>
  </si>
  <si>
    <t>SAYANI KAR</t>
  </si>
  <si>
    <t>SHUBHADEEP DAS</t>
  </si>
  <si>
    <t>SOHAM BARURI</t>
  </si>
  <si>
    <t>SOUMYADEEP DUTTA</t>
  </si>
  <si>
    <t>TANAY SAHA</t>
  </si>
  <si>
    <t>RIYA SADHU KHAN</t>
  </si>
  <si>
    <t>SAMPRITI MAITY</t>
  </si>
  <si>
    <t>ABHINAV BAHADUR SINGH</t>
  </si>
  <si>
    <t>ABHISHEK KUMAR PASWAN</t>
  </si>
  <si>
    <t>ADITYA KUMAR SHAW</t>
  </si>
  <si>
    <t>AGNIJA KARMAKAR</t>
  </si>
  <si>
    <t>AHANA CHATTERJEE</t>
  </si>
  <si>
    <t>AMAN KUMAR SINGH</t>
  </si>
  <si>
    <t>ANISHA ORAON</t>
  </si>
  <si>
    <t>ANKIT SAHU</t>
  </si>
  <si>
    <t>ANKITA NATH</t>
  </si>
  <si>
    <t>ANTRIKSHA KUMAR SHAW</t>
  </si>
  <si>
    <t>ARCHISMITA SARKAR</t>
  </si>
  <si>
    <t>ARTEE KUMARI</t>
  </si>
  <si>
    <t>ARYAN SAHANI</t>
  </si>
  <si>
    <t>ATRAYEE LASKAR</t>
  </si>
  <si>
    <t>AVIK DAS</t>
  </si>
  <si>
    <t>DEBARATI CHAKRABORTY</t>
  </si>
  <si>
    <t>DEBAYAN ROY</t>
  </si>
  <si>
    <t>DEEP BISWAS</t>
  </si>
  <si>
    <t>DEEP DAS</t>
  </si>
  <si>
    <t>HARSH GUPTA</t>
  </si>
  <si>
    <t>ISHA LILY TOPPO</t>
  </si>
  <si>
    <t>MD ARSHAD ALISHAN</t>
  </si>
  <si>
    <t>MD SAHNAWAZ</t>
  </si>
  <si>
    <t>RACHIT DAS</t>
  </si>
  <si>
    <t>RAJDEEP GHOSH</t>
  </si>
  <si>
    <t>RAJNI PANDEY</t>
  </si>
  <si>
    <t>RISHITA MUKHERJEE</t>
  </si>
  <si>
    <t>RITIKA RAY</t>
  </si>
  <si>
    <t>RONY PRASAD</t>
  </si>
  <si>
    <t>SAYERI MITRA</t>
  </si>
  <si>
    <t>SHREYASI NAHA</t>
  </si>
  <si>
    <t>SIVHAM SRIVASTAVA</t>
  </si>
  <si>
    <t>SK ASIF ALI</t>
  </si>
  <si>
    <t>SNEHA DAS</t>
  </si>
  <si>
    <t>SNEHA YADAV</t>
  </si>
  <si>
    <t>SNEHANSHU CHOUDHURY</t>
  </si>
  <si>
    <t>SONIYA SINGH</t>
  </si>
  <si>
    <t>SOUHARDA SARKAR</t>
  </si>
  <si>
    <t>SOUMICK DAS</t>
  </si>
  <si>
    <t>SOURAV MAJUMDAR</t>
  </si>
  <si>
    <t>SUBHADEEP ROY</t>
  </si>
  <si>
    <t>SUMAN KUMARI YADAV</t>
  </si>
  <si>
    <t>SUMIT SARDAR</t>
  </si>
  <si>
    <t>SURYAKANT SHARMA</t>
  </si>
  <si>
    <t>SWASTIK DAS</t>
  </si>
  <si>
    <t>SWETA BELBASE</t>
  </si>
  <si>
    <t>TAMANISHA GHOSH</t>
  </si>
  <si>
    <t>TANIYA DHALI</t>
  </si>
  <si>
    <t>SOUVICK GHOSH</t>
  </si>
  <si>
    <t>SIMRAN KUMARI</t>
  </si>
  <si>
    <t>A</t>
  </si>
  <si>
    <t>Humanities</t>
  </si>
  <si>
    <t>B</t>
  </si>
  <si>
    <t>Science</t>
  </si>
  <si>
    <t>C</t>
  </si>
  <si>
    <t>Commerce</t>
  </si>
  <si>
    <t>BOY</t>
  </si>
  <si>
    <t>GIRL</t>
  </si>
  <si>
    <t>Name of the student</t>
  </si>
  <si>
    <t>Gender</t>
  </si>
  <si>
    <t>Section</t>
  </si>
  <si>
    <t>Stream</t>
  </si>
  <si>
    <t>Marks</t>
  </si>
  <si>
    <t>Grade</t>
  </si>
  <si>
    <t>302- Hindi Core</t>
  </si>
  <si>
    <t>027- Hist</t>
  </si>
  <si>
    <t>028- Pol Sc</t>
  </si>
  <si>
    <t>029-Geo</t>
  </si>
  <si>
    <t>030- Eco</t>
  </si>
  <si>
    <t>041- Maths</t>
  </si>
  <si>
    <t>042- Phy</t>
  </si>
  <si>
    <t>043- Chem</t>
  </si>
  <si>
    <t>083-CSc</t>
  </si>
  <si>
    <t>044-Bio</t>
  </si>
  <si>
    <t>065-IP</t>
  </si>
  <si>
    <t>054-BSt</t>
  </si>
  <si>
    <t>055-Accts</t>
  </si>
  <si>
    <t>301- Eng Core</t>
  </si>
  <si>
    <t>D1</t>
  </si>
  <si>
    <t>D2</t>
  </si>
  <si>
    <t>C2</t>
  </si>
  <si>
    <t>A2</t>
  </si>
  <si>
    <t>B1</t>
  </si>
  <si>
    <t>C1</t>
  </si>
  <si>
    <t>B2</t>
  </si>
  <si>
    <t>A1</t>
  </si>
  <si>
    <t>E</t>
  </si>
  <si>
    <t>90-100</t>
  </si>
  <si>
    <t>SUBJECT</t>
  </si>
  <si>
    <t>APPEARED</t>
  </si>
  <si>
    <t>PASSED</t>
  </si>
  <si>
    <t>%</t>
  </si>
  <si>
    <t>0-32</t>
  </si>
  <si>
    <t>33-44</t>
  </si>
  <si>
    <t>45-59</t>
  </si>
  <si>
    <t>60-74</t>
  </si>
  <si>
    <t>75-89</t>
  </si>
  <si>
    <t>NXW</t>
  </si>
  <si>
    <t>PI</t>
  </si>
  <si>
    <t>Total</t>
  </si>
  <si>
    <t>Rank</t>
  </si>
  <si>
    <t>Pass %</t>
  </si>
  <si>
    <t>KV NO-2 Ishapore</t>
  </si>
  <si>
    <t>SUBJECT WISE RESULT  -   XII-2022-23</t>
  </si>
  <si>
    <t>School Result</t>
  </si>
  <si>
    <t>AB</t>
  </si>
  <si>
    <t>Mean Marks</t>
  </si>
  <si>
    <t>KV NO-2 Ishapore, XII CBSE Result Analysis of 2022-23</t>
  </si>
  <si>
    <t>Comp</t>
  </si>
  <si>
    <t>E'  Count</t>
  </si>
  <si>
    <t>Essential Repeat</t>
  </si>
  <si>
    <t>Pass/ Comp/ Essential Repeat</t>
  </si>
  <si>
    <t>Manual Entry 144</t>
  </si>
  <si>
    <t>Manual Entry 47</t>
  </si>
  <si>
    <t>Manual Entry54</t>
  </si>
  <si>
    <t>SUBJECT WISE RESULT  -   XII B-2022-23 (Science)</t>
  </si>
  <si>
    <t>SUBJECT WISE RESULT  -   XIIA-2022-23( Arts)</t>
  </si>
  <si>
    <t>SUBJECT WISE RESULT  -   XII-C-2022-23 (Commerce)</t>
  </si>
  <si>
    <t>KV NO-2 Ishapore, XII-C, Commerce CBSE Result Analysis of 2022-23</t>
  </si>
  <si>
    <t>KV NO-2 Ishapore, XII-B, Science CBSE Result Analysis of 2022-23</t>
  </si>
  <si>
    <t>KV NO-2 Ishapore, XII-A, Arts CBSE Result Analysis of 2022-23</t>
  </si>
  <si>
    <t>Manual Entry 43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</si>
</sst>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 applyAlignment="1">
      <alignment vertical="top" wrapText="1"/>
    </xf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9" borderId="0" xfId="0" applyFont="1" applyFill="1" applyAlignment="1">
      <alignment horizontal="right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13" fillId="5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202"/>
  <sheetViews>
    <sheetView tabSelected="1" view="pageBreakPreview" zoomScaleSheetLayoutView="100" workbookViewId="0">
      <selection activeCell="U211" sqref="U211"/>
    </sheetView>
  </sheetViews>
  <sheetFormatPr defaultRowHeight="15"/>
  <cols>
    <col min="1" max="1" width="7.5703125" style="10" customWidth="1"/>
    <col min="2" max="2" width="19.140625" style="6" customWidth="1"/>
    <col min="3" max="3" width="5" style="10" customWidth="1"/>
    <col min="4" max="4" width="4.42578125" style="6" customWidth="1"/>
    <col min="5" max="5" width="5.140625" style="10" customWidth="1"/>
    <col min="6" max="20" width="3.7109375" customWidth="1"/>
    <col min="21" max="21" width="4.7109375" customWidth="1"/>
    <col min="22" max="22" width="5" customWidth="1"/>
    <col min="23" max="33" width="3.7109375" customWidth="1"/>
    <col min="34" max="34" width="3.5703125" style="83" customWidth="1"/>
    <col min="35" max="35" width="4.42578125" style="83" customWidth="1"/>
    <col min="36" max="36" width="3.7109375" style="84" customWidth="1"/>
    <col min="37" max="37" width="2.7109375" style="84" customWidth="1"/>
    <col min="38" max="38" width="6.7109375" style="93" customWidth="1"/>
    <col min="39" max="39" width="3.5703125" customWidth="1"/>
  </cols>
  <sheetData>
    <row r="1" spans="1:38">
      <c r="A1" s="6" t="s">
        <v>202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8" s="11" customFormat="1" ht="28.5" customHeight="1">
      <c r="F2" s="106" t="s">
        <v>172</v>
      </c>
      <c r="G2" s="106"/>
      <c r="H2" s="106" t="s">
        <v>159</v>
      </c>
      <c r="I2" s="106"/>
      <c r="J2" s="106" t="s">
        <v>160</v>
      </c>
      <c r="K2" s="106"/>
      <c r="L2" s="106" t="s">
        <v>161</v>
      </c>
      <c r="M2" s="106"/>
      <c r="N2" s="106" t="s">
        <v>162</v>
      </c>
      <c r="O2" s="106"/>
      <c r="P2" s="106" t="s">
        <v>163</v>
      </c>
      <c r="Q2" s="106"/>
      <c r="R2" s="106" t="s">
        <v>164</v>
      </c>
      <c r="S2" s="106"/>
      <c r="T2" s="106" t="s">
        <v>165</v>
      </c>
      <c r="U2" s="106"/>
      <c r="V2" s="106" t="s">
        <v>166</v>
      </c>
      <c r="W2" s="106"/>
      <c r="X2" s="106" t="s">
        <v>168</v>
      </c>
      <c r="Y2" s="106"/>
      <c r="Z2" s="106" t="s">
        <v>167</v>
      </c>
      <c r="AA2" s="106"/>
      <c r="AB2" s="106" t="s">
        <v>169</v>
      </c>
      <c r="AC2" s="106"/>
      <c r="AD2" s="106" t="s">
        <v>170</v>
      </c>
      <c r="AE2" s="106"/>
      <c r="AF2" s="106" t="s">
        <v>171</v>
      </c>
      <c r="AG2" s="106"/>
      <c r="AH2" s="76" t="s">
        <v>194</v>
      </c>
      <c r="AI2" s="76" t="s">
        <v>186</v>
      </c>
      <c r="AJ2" s="77" t="s">
        <v>195</v>
      </c>
      <c r="AK2" s="99" t="s">
        <v>204</v>
      </c>
      <c r="AL2" s="100" t="s">
        <v>206</v>
      </c>
    </row>
    <row r="3" spans="1:38" s="11" customFormat="1" ht="23.25" customHeight="1">
      <c r="A3" s="78" t="s">
        <v>0</v>
      </c>
      <c r="B3" s="79" t="s">
        <v>153</v>
      </c>
      <c r="C3" s="11" t="s">
        <v>154</v>
      </c>
      <c r="D3" s="11" t="s">
        <v>155</v>
      </c>
      <c r="E3" s="11" t="s">
        <v>156</v>
      </c>
      <c r="F3" s="80" t="s">
        <v>157</v>
      </c>
      <c r="G3" s="80" t="s">
        <v>158</v>
      </c>
      <c r="H3" s="80" t="s">
        <v>157</v>
      </c>
      <c r="I3" s="80" t="s">
        <v>158</v>
      </c>
      <c r="J3" s="80" t="s">
        <v>157</v>
      </c>
      <c r="K3" s="80" t="s">
        <v>158</v>
      </c>
      <c r="L3" s="80" t="s">
        <v>157</v>
      </c>
      <c r="M3" s="80" t="s">
        <v>158</v>
      </c>
      <c r="N3" s="80" t="s">
        <v>157</v>
      </c>
      <c r="O3" s="80" t="s">
        <v>158</v>
      </c>
      <c r="P3" s="80" t="s">
        <v>157</v>
      </c>
      <c r="Q3" s="80" t="s">
        <v>158</v>
      </c>
      <c r="R3" s="80" t="s">
        <v>157</v>
      </c>
      <c r="S3" s="80" t="s">
        <v>158</v>
      </c>
      <c r="T3" s="80" t="s">
        <v>157</v>
      </c>
      <c r="U3" s="80" t="s">
        <v>158</v>
      </c>
      <c r="V3" s="80" t="s">
        <v>157</v>
      </c>
      <c r="W3" s="80" t="s">
        <v>158</v>
      </c>
      <c r="X3" s="80" t="s">
        <v>157</v>
      </c>
      <c r="Y3" s="80" t="s">
        <v>158</v>
      </c>
      <c r="Z3" s="80" t="s">
        <v>157</v>
      </c>
      <c r="AA3" s="80" t="s">
        <v>158</v>
      </c>
      <c r="AB3" s="80" t="s">
        <v>157</v>
      </c>
      <c r="AC3" s="80" t="s">
        <v>158</v>
      </c>
      <c r="AD3" s="80" t="s">
        <v>157</v>
      </c>
      <c r="AE3" s="80" t="s">
        <v>158</v>
      </c>
      <c r="AF3" s="80" t="s">
        <v>157</v>
      </c>
      <c r="AG3" s="80" t="s">
        <v>158</v>
      </c>
      <c r="AH3" s="76"/>
      <c r="AI3" s="76"/>
      <c r="AJ3" s="77"/>
      <c r="AK3" s="99"/>
      <c r="AL3" s="101"/>
    </row>
    <row r="4" spans="1:38">
      <c r="A4" s="12">
        <v>12676859</v>
      </c>
      <c r="B4" s="37" t="s">
        <v>1</v>
      </c>
      <c r="C4" s="25" t="s">
        <v>151</v>
      </c>
      <c r="D4" s="25" t="s">
        <v>145</v>
      </c>
      <c r="E4" s="37" t="s">
        <v>146</v>
      </c>
      <c r="F4" s="53">
        <v>55</v>
      </c>
      <c r="G4" s="54" t="s">
        <v>173</v>
      </c>
      <c r="H4" s="54">
        <v>44</v>
      </c>
      <c r="I4" s="54" t="s">
        <v>174</v>
      </c>
      <c r="J4" s="54">
        <v>80</v>
      </c>
      <c r="K4" s="54" t="s">
        <v>176</v>
      </c>
      <c r="L4" s="54">
        <v>75</v>
      </c>
      <c r="M4" s="54" t="s">
        <v>177</v>
      </c>
      <c r="N4" s="54">
        <v>67</v>
      </c>
      <c r="O4" s="54" t="s">
        <v>179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85">
        <f>SUM(F4:AG4)</f>
        <v>321</v>
      </c>
      <c r="AI4" s="85">
        <f>AH4/5</f>
        <v>64.2</v>
      </c>
      <c r="AJ4" s="86">
        <f>IF(AL4="Pass",RANK(AH4,$AH$4:$AH$180,0),"")</f>
        <v>58</v>
      </c>
      <c r="AK4" s="86">
        <f>COUNTIF(F4:AG4,"E")</f>
        <v>0</v>
      </c>
      <c r="AL4" s="77" t="str">
        <f>IF(AK4&gt;1,"Essential Repeat",IF(AK4=1,"Comp","Pass"))</f>
        <v>Pass</v>
      </c>
    </row>
    <row r="5" spans="1:38">
      <c r="A5" s="12">
        <v>12676860</v>
      </c>
      <c r="B5" s="37" t="s">
        <v>2</v>
      </c>
      <c r="C5" s="25" t="s">
        <v>151</v>
      </c>
      <c r="D5" s="25" t="s">
        <v>145</v>
      </c>
      <c r="E5" s="37" t="s">
        <v>146</v>
      </c>
      <c r="F5" s="53">
        <v>47</v>
      </c>
      <c r="G5" s="54" t="s">
        <v>174</v>
      </c>
      <c r="H5" s="54">
        <v>44</v>
      </c>
      <c r="I5" s="54" t="s">
        <v>174</v>
      </c>
      <c r="J5" s="54">
        <v>35</v>
      </c>
      <c r="K5" s="54" t="s">
        <v>181</v>
      </c>
      <c r="L5" s="54">
        <v>48</v>
      </c>
      <c r="M5" s="54" t="s">
        <v>173</v>
      </c>
      <c r="N5" s="54">
        <v>59</v>
      </c>
      <c r="O5" s="54" t="s">
        <v>178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85">
        <f t="shared" ref="AH5:AH68" si="0">SUM(F5:AG5)</f>
        <v>233</v>
      </c>
      <c r="AI5" s="85">
        <f t="shared" ref="AI5:AI68" si="1">AH5/5</f>
        <v>46.6</v>
      </c>
      <c r="AJ5" s="86" t="str">
        <f t="shared" ref="AJ5:AJ68" si="2">IF(AL5="Pass",RANK(AH5,$AH$4:$AH$180,0),"")</f>
        <v/>
      </c>
      <c r="AK5" s="86">
        <f t="shared" ref="AK5:AK68" si="3">COUNTIF(F5:AG5,"E")</f>
        <v>1</v>
      </c>
      <c r="AL5" s="77" t="str">
        <f t="shared" ref="AL5:AL68" si="4">IF(AK5&gt;1,"Essential Repeat",IF(AK5=1,"Comp","Pass"))</f>
        <v>Comp</v>
      </c>
    </row>
    <row r="6" spans="1:38">
      <c r="A6" s="12">
        <v>12676861</v>
      </c>
      <c r="B6" s="37" t="s">
        <v>3</v>
      </c>
      <c r="C6" s="25" t="s">
        <v>151</v>
      </c>
      <c r="D6" s="25" t="s">
        <v>145</v>
      </c>
      <c r="E6" s="37" t="s">
        <v>146</v>
      </c>
      <c r="F6" s="53">
        <v>61</v>
      </c>
      <c r="G6" s="54" t="s">
        <v>175</v>
      </c>
      <c r="H6" s="54">
        <v>52</v>
      </c>
      <c r="I6" s="54" t="s">
        <v>174</v>
      </c>
      <c r="J6" s="54">
        <v>66</v>
      </c>
      <c r="K6" s="54" t="s">
        <v>179</v>
      </c>
      <c r="L6" s="54">
        <v>55</v>
      </c>
      <c r="M6" s="54" t="s">
        <v>178</v>
      </c>
      <c r="N6" s="54">
        <v>52</v>
      </c>
      <c r="O6" s="54" t="s">
        <v>173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85">
        <f t="shared" si="0"/>
        <v>286</v>
      </c>
      <c r="AI6" s="85">
        <f t="shared" si="1"/>
        <v>57.2</v>
      </c>
      <c r="AJ6" s="86">
        <f t="shared" si="2"/>
        <v>87</v>
      </c>
      <c r="AK6" s="86">
        <f t="shared" si="3"/>
        <v>0</v>
      </c>
      <c r="AL6" s="77" t="str">
        <f t="shared" si="4"/>
        <v>Pass</v>
      </c>
    </row>
    <row r="7" spans="1:38">
      <c r="A7" s="12">
        <v>12676862</v>
      </c>
      <c r="B7" s="37" t="s">
        <v>4</v>
      </c>
      <c r="C7" s="25" t="s">
        <v>152</v>
      </c>
      <c r="D7" s="25" t="s">
        <v>145</v>
      </c>
      <c r="E7" s="37" t="s">
        <v>146</v>
      </c>
      <c r="F7" s="53">
        <v>62</v>
      </c>
      <c r="G7" s="54" t="s">
        <v>175</v>
      </c>
      <c r="H7" s="54">
        <v>71</v>
      </c>
      <c r="I7" s="54" t="s">
        <v>178</v>
      </c>
      <c r="J7" s="54">
        <v>62</v>
      </c>
      <c r="K7" s="54" t="s">
        <v>179</v>
      </c>
      <c r="L7" s="54">
        <v>71</v>
      </c>
      <c r="M7" s="54" t="s">
        <v>177</v>
      </c>
      <c r="N7" s="54">
        <v>68</v>
      </c>
      <c r="O7" s="54" t="s">
        <v>179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85">
        <f t="shared" si="0"/>
        <v>334</v>
      </c>
      <c r="AI7" s="85">
        <f t="shared" si="1"/>
        <v>66.8</v>
      </c>
      <c r="AJ7" s="86">
        <f t="shared" si="2"/>
        <v>47</v>
      </c>
      <c r="AK7" s="86">
        <f t="shared" si="3"/>
        <v>0</v>
      </c>
      <c r="AL7" s="77" t="str">
        <f t="shared" si="4"/>
        <v>Pass</v>
      </c>
    </row>
    <row r="8" spans="1:38" ht="22.5">
      <c r="A8" s="12">
        <v>12676863</v>
      </c>
      <c r="B8" s="37" t="s">
        <v>5</v>
      </c>
      <c r="C8" s="25" t="s">
        <v>152</v>
      </c>
      <c r="D8" s="25" t="s">
        <v>145</v>
      </c>
      <c r="E8" s="37" t="s">
        <v>146</v>
      </c>
      <c r="F8" s="53">
        <v>43</v>
      </c>
      <c r="G8" s="54" t="s">
        <v>174</v>
      </c>
      <c r="H8" s="54">
        <v>33</v>
      </c>
      <c r="I8" s="54" t="s">
        <v>181</v>
      </c>
      <c r="J8" s="54">
        <v>38</v>
      </c>
      <c r="K8" s="54" t="s">
        <v>181</v>
      </c>
      <c r="L8" s="54">
        <v>31</v>
      </c>
      <c r="M8" s="54" t="s">
        <v>181</v>
      </c>
      <c r="N8" s="54">
        <v>50</v>
      </c>
      <c r="O8" s="54" t="s">
        <v>174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85">
        <f t="shared" si="0"/>
        <v>195</v>
      </c>
      <c r="AI8" s="85">
        <f t="shared" si="1"/>
        <v>39</v>
      </c>
      <c r="AJ8" s="86" t="str">
        <f t="shared" si="2"/>
        <v/>
      </c>
      <c r="AK8" s="86">
        <f t="shared" si="3"/>
        <v>3</v>
      </c>
      <c r="AL8" s="94" t="str">
        <f t="shared" si="4"/>
        <v>Essential Repeat</v>
      </c>
    </row>
    <row r="9" spans="1:38">
      <c r="A9" s="12">
        <v>12676864</v>
      </c>
      <c r="B9" s="37" t="s">
        <v>6</v>
      </c>
      <c r="C9" s="25" t="s">
        <v>152</v>
      </c>
      <c r="D9" s="25" t="s">
        <v>145</v>
      </c>
      <c r="E9" s="37" t="s">
        <v>146</v>
      </c>
      <c r="F9" s="56">
        <v>89</v>
      </c>
      <c r="G9" s="54" t="s">
        <v>176</v>
      </c>
      <c r="H9" s="54">
        <v>85</v>
      </c>
      <c r="I9" s="54" t="s">
        <v>176</v>
      </c>
      <c r="J9" s="54">
        <v>90</v>
      </c>
      <c r="K9" s="54" t="s">
        <v>180</v>
      </c>
      <c r="L9" s="36"/>
      <c r="M9" s="36"/>
      <c r="N9" s="54">
        <v>76</v>
      </c>
      <c r="O9" s="54" t="s">
        <v>177</v>
      </c>
      <c r="P9" s="54">
        <v>84</v>
      </c>
      <c r="Q9" s="54" t="s">
        <v>176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85">
        <f t="shared" si="0"/>
        <v>424</v>
      </c>
      <c r="AI9" s="85">
        <f t="shared" si="1"/>
        <v>84.8</v>
      </c>
      <c r="AJ9" s="86">
        <f t="shared" si="2"/>
        <v>11</v>
      </c>
      <c r="AK9" s="86">
        <f t="shared" si="3"/>
        <v>0</v>
      </c>
      <c r="AL9" s="77" t="str">
        <f t="shared" si="4"/>
        <v>Pass</v>
      </c>
    </row>
    <row r="10" spans="1:38">
      <c r="A10" s="12">
        <v>12676865</v>
      </c>
      <c r="B10" s="37" t="s">
        <v>7</v>
      </c>
      <c r="C10" s="25" t="s">
        <v>151</v>
      </c>
      <c r="D10" s="25" t="s">
        <v>145</v>
      </c>
      <c r="E10" s="37" t="s">
        <v>146</v>
      </c>
      <c r="F10" s="53">
        <v>83</v>
      </c>
      <c r="G10" s="54" t="s">
        <v>177</v>
      </c>
      <c r="H10" s="54">
        <v>92</v>
      </c>
      <c r="I10" s="54" t="s">
        <v>180</v>
      </c>
      <c r="J10" s="54">
        <v>89</v>
      </c>
      <c r="K10" s="54" t="s">
        <v>180</v>
      </c>
      <c r="L10" s="54">
        <v>89</v>
      </c>
      <c r="M10" s="54" t="s">
        <v>180</v>
      </c>
      <c r="N10" s="54">
        <v>88</v>
      </c>
      <c r="O10" s="54" t="s">
        <v>180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85">
        <f t="shared" si="0"/>
        <v>441</v>
      </c>
      <c r="AI10" s="85">
        <f t="shared" si="1"/>
        <v>88.2</v>
      </c>
      <c r="AJ10" s="86">
        <f t="shared" si="2"/>
        <v>6</v>
      </c>
      <c r="AK10" s="86">
        <f t="shared" si="3"/>
        <v>0</v>
      </c>
      <c r="AL10" s="77" t="str">
        <f t="shared" si="4"/>
        <v>Pass</v>
      </c>
    </row>
    <row r="11" spans="1:38">
      <c r="A11" s="12">
        <v>12676866</v>
      </c>
      <c r="B11" s="37" t="s">
        <v>8</v>
      </c>
      <c r="C11" s="25" t="s">
        <v>151</v>
      </c>
      <c r="D11" s="25" t="s">
        <v>145</v>
      </c>
      <c r="E11" s="37" t="s">
        <v>146</v>
      </c>
      <c r="F11" s="53">
        <v>72</v>
      </c>
      <c r="G11" s="54" t="s">
        <v>178</v>
      </c>
      <c r="H11" s="54">
        <v>47</v>
      </c>
      <c r="I11" s="54" t="s">
        <v>174</v>
      </c>
      <c r="J11" s="54">
        <v>57</v>
      </c>
      <c r="K11" s="54" t="s">
        <v>178</v>
      </c>
      <c r="L11" s="54">
        <v>58</v>
      </c>
      <c r="M11" s="54" t="s">
        <v>178</v>
      </c>
      <c r="N11" s="54">
        <v>59</v>
      </c>
      <c r="O11" s="54" t="s">
        <v>178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85">
        <f t="shared" si="0"/>
        <v>293</v>
      </c>
      <c r="AI11" s="85">
        <f t="shared" si="1"/>
        <v>58.6</v>
      </c>
      <c r="AJ11" s="86">
        <f t="shared" si="2"/>
        <v>81</v>
      </c>
      <c r="AK11" s="86">
        <f t="shared" si="3"/>
        <v>0</v>
      </c>
      <c r="AL11" s="77" t="str">
        <f t="shared" si="4"/>
        <v>Pass</v>
      </c>
    </row>
    <row r="12" spans="1:38">
      <c r="A12" s="12">
        <v>12676867</v>
      </c>
      <c r="B12" s="37" t="s">
        <v>9</v>
      </c>
      <c r="C12" s="25" t="s">
        <v>151</v>
      </c>
      <c r="D12" s="25" t="s">
        <v>145</v>
      </c>
      <c r="E12" s="37" t="s">
        <v>146</v>
      </c>
      <c r="F12" s="53">
        <v>56</v>
      </c>
      <c r="G12" s="54" t="s">
        <v>173</v>
      </c>
      <c r="H12" s="54">
        <v>55</v>
      </c>
      <c r="I12" s="54" t="s">
        <v>173</v>
      </c>
      <c r="J12" s="54">
        <v>55</v>
      </c>
      <c r="K12" s="54" t="s">
        <v>178</v>
      </c>
      <c r="L12" s="54">
        <v>58</v>
      </c>
      <c r="M12" s="54" t="s">
        <v>178</v>
      </c>
      <c r="N12" s="54">
        <v>62</v>
      </c>
      <c r="O12" s="54" t="s">
        <v>178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85">
        <f t="shared" si="0"/>
        <v>286</v>
      </c>
      <c r="AI12" s="85">
        <f t="shared" si="1"/>
        <v>57.2</v>
      </c>
      <c r="AJ12" s="86">
        <f t="shared" si="2"/>
        <v>87</v>
      </c>
      <c r="AK12" s="86">
        <f t="shared" si="3"/>
        <v>0</v>
      </c>
      <c r="AL12" s="77" t="str">
        <f t="shared" si="4"/>
        <v>Pass</v>
      </c>
    </row>
    <row r="13" spans="1:38">
      <c r="A13" s="12">
        <v>12676868</v>
      </c>
      <c r="B13" s="37" t="s">
        <v>10</v>
      </c>
      <c r="C13" s="25" t="s">
        <v>152</v>
      </c>
      <c r="D13" s="25" t="s">
        <v>145</v>
      </c>
      <c r="E13" s="37" t="s">
        <v>146</v>
      </c>
      <c r="F13" s="53">
        <v>50</v>
      </c>
      <c r="G13" s="54" t="s">
        <v>174</v>
      </c>
      <c r="H13" s="54">
        <v>63</v>
      </c>
      <c r="I13" s="54" t="s">
        <v>175</v>
      </c>
      <c r="J13" s="54">
        <v>74</v>
      </c>
      <c r="K13" s="54" t="s">
        <v>177</v>
      </c>
      <c r="L13" s="54">
        <v>63</v>
      </c>
      <c r="M13" s="54" t="s">
        <v>179</v>
      </c>
      <c r="N13" s="54">
        <v>73</v>
      </c>
      <c r="O13" s="54" t="s">
        <v>177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85">
        <f t="shared" si="0"/>
        <v>323</v>
      </c>
      <c r="AI13" s="85">
        <f t="shared" si="1"/>
        <v>64.599999999999994</v>
      </c>
      <c r="AJ13" s="86">
        <f t="shared" si="2"/>
        <v>55</v>
      </c>
      <c r="AK13" s="86">
        <f t="shared" si="3"/>
        <v>0</v>
      </c>
      <c r="AL13" s="77" t="str">
        <f t="shared" si="4"/>
        <v>Pass</v>
      </c>
    </row>
    <row r="14" spans="1:38">
      <c r="A14" s="12">
        <v>12676869</v>
      </c>
      <c r="B14" s="37" t="s">
        <v>11</v>
      </c>
      <c r="C14" s="25" t="s">
        <v>151</v>
      </c>
      <c r="D14" s="25" t="s">
        <v>145</v>
      </c>
      <c r="E14" s="37" t="s">
        <v>146</v>
      </c>
      <c r="F14" s="53">
        <v>42</v>
      </c>
      <c r="G14" s="54" t="s">
        <v>174</v>
      </c>
      <c r="H14" s="54">
        <v>45</v>
      </c>
      <c r="I14" s="54" t="s">
        <v>174</v>
      </c>
      <c r="J14" s="54">
        <v>46</v>
      </c>
      <c r="K14" s="54" t="s">
        <v>174</v>
      </c>
      <c r="L14" s="54">
        <v>48</v>
      </c>
      <c r="M14" s="54" t="s">
        <v>173</v>
      </c>
      <c r="N14" s="54">
        <v>70</v>
      </c>
      <c r="O14" s="54" t="s">
        <v>179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85">
        <f t="shared" si="0"/>
        <v>251</v>
      </c>
      <c r="AI14" s="85">
        <f t="shared" si="1"/>
        <v>50.2</v>
      </c>
      <c r="AJ14" s="86">
        <f t="shared" si="2"/>
        <v>124</v>
      </c>
      <c r="AK14" s="86">
        <f t="shared" si="3"/>
        <v>0</v>
      </c>
      <c r="AL14" s="77" t="str">
        <f t="shared" si="4"/>
        <v>Pass</v>
      </c>
    </row>
    <row r="15" spans="1:38">
      <c r="A15" s="12">
        <v>12676870</v>
      </c>
      <c r="B15" s="37" t="s">
        <v>12</v>
      </c>
      <c r="C15" s="25" t="s">
        <v>151</v>
      </c>
      <c r="D15" s="25" t="s">
        <v>145</v>
      </c>
      <c r="E15" s="37" t="s">
        <v>146</v>
      </c>
      <c r="F15" s="53">
        <v>76</v>
      </c>
      <c r="G15" s="54" t="s">
        <v>179</v>
      </c>
      <c r="H15" s="54">
        <v>55</v>
      </c>
      <c r="I15" s="54" t="s">
        <v>173</v>
      </c>
      <c r="J15" s="54">
        <v>82</v>
      </c>
      <c r="K15" s="54" t="s">
        <v>176</v>
      </c>
      <c r="L15" s="36"/>
      <c r="M15" s="36"/>
      <c r="N15" s="54">
        <v>58</v>
      </c>
      <c r="O15" s="54" t="s">
        <v>175</v>
      </c>
      <c r="P15" s="54">
        <v>48</v>
      </c>
      <c r="Q15" s="54" t="s">
        <v>173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85">
        <f t="shared" si="0"/>
        <v>319</v>
      </c>
      <c r="AI15" s="85">
        <f t="shared" si="1"/>
        <v>63.8</v>
      </c>
      <c r="AJ15" s="86">
        <f t="shared" si="2"/>
        <v>60</v>
      </c>
      <c r="AK15" s="86">
        <f t="shared" si="3"/>
        <v>0</v>
      </c>
      <c r="AL15" s="77" t="str">
        <f t="shared" si="4"/>
        <v>Pass</v>
      </c>
    </row>
    <row r="16" spans="1:38">
      <c r="A16" s="12">
        <v>12676871</v>
      </c>
      <c r="B16" s="37" t="s">
        <v>13</v>
      </c>
      <c r="C16" s="25" t="s">
        <v>152</v>
      </c>
      <c r="D16" s="25" t="s">
        <v>145</v>
      </c>
      <c r="E16" s="37" t="s">
        <v>146</v>
      </c>
      <c r="F16" s="53">
        <v>58</v>
      </c>
      <c r="G16" s="54" t="s">
        <v>173</v>
      </c>
      <c r="H16" s="54">
        <v>54</v>
      </c>
      <c r="I16" s="54" t="s">
        <v>173</v>
      </c>
      <c r="J16" s="54">
        <v>59</v>
      </c>
      <c r="K16" s="54" t="s">
        <v>178</v>
      </c>
      <c r="L16" s="54">
        <v>48</v>
      </c>
      <c r="M16" s="54" t="s">
        <v>173</v>
      </c>
      <c r="N16" s="54">
        <v>57</v>
      </c>
      <c r="O16" s="54" t="s">
        <v>175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85">
        <f t="shared" si="0"/>
        <v>276</v>
      </c>
      <c r="AI16" s="85">
        <f t="shared" si="1"/>
        <v>55.2</v>
      </c>
      <c r="AJ16" s="86">
        <f t="shared" si="2"/>
        <v>101</v>
      </c>
      <c r="AK16" s="86">
        <f t="shared" si="3"/>
        <v>0</v>
      </c>
      <c r="AL16" s="77" t="str">
        <f t="shared" si="4"/>
        <v>Pass</v>
      </c>
    </row>
    <row r="17" spans="1:38">
      <c r="A17" s="12">
        <v>12676872</v>
      </c>
      <c r="B17" s="37" t="s">
        <v>14</v>
      </c>
      <c r="C17" s="25" t="s">
        <v>152</v>
      </c>
      <c r="D17" s="25" t="s">
        <v>145</v>
      </c>
      <c r="E17" s="37" t="s">
        <v>146</v>
      </c>
      <c r="F17" s="53">
        <v>87</v>
      </c>
      <c r="G17" s="54" t="s">
        <v>176</v>
      </c>
      <c r="H17" s="54">
        <v>84</v>
      </c>
      <c r="I17" s="54" t="s">
        <v>176</v>
      </c>
      <c r="J17" s="54">
        <v>88</v>
      </c>
      <c r="K17" s="54" t="s">
        <v>180</v>
      </c>
      <c r="L17" s="54">
        <v>95</v>
      </c>
      <c r="M17" s="54" t="s">
        <v>180</v>
      </c>
      <c r="N17" s="54">
        <v>97</v>
      </c>
      <c r="O17" s="54" t="s">
        <v>180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85">
        <f t="shared" si="0"/>
        <v>451</v>
      </c>
      <c r="AI17" s="85">
        <f t="shared" si="1"/>
        <v>90.2</v>
      </c>
      <c r="AJ17" s="86">
        <f t="shared" si="2"/>
        <v>4</v>
      </c>
      <c r="AK17" s="86">
        <f t="shared" si="3"/>
        <v>0</v>
      </c>
      <c r="AL17" s="77" t="str">
        <f t="shared" si="4"/>
        <v>Pass</v>
      </c>
    </row>
    <row r="18" spans="1:38">
      <c r="A18" s="12">
        <v>12676873</v>
      </c>
      <c r="B18" s="37" t="s">
        <v>15</v>
      </c>
      <c r="C18" s="25" t="s">
        <v>151</v>
      </c>
      <c r="D18" s="25" t="s">
        <v>145</v>
      </c>
      <c r="E18" s="37" t="s">
        <v>146</v>
      </c>
      <c r="F18" s="53">
        <v>74</v>
      </c>
      <c r="G18" s="54" t="s">
        <v>178</v>
      </c>
      <c r="H18" s="54">
        <v>59</v>
      </c>
      <c r="I18" s="54" t="s">
        <v>173</v>
      </c>
      <c r="J18" s="54">
        <v>72</v>
      </c>
      <c r="K18" s="54" t="s">
        <v>177</v>
      </c>
      <c r="L18" s="54">
        <v>63</v>
      </c>
      <c r="M18" s="54" t="s">
        <v>179</v>
      </c>
      <c r="N18" s="54">
        <v>67</v>
      </c>
      <c r="O18" s="54" t="s">
        <v>179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85">
        <f t="shared" si="0"/>
        <v>335</v>
      </c>
      <c r="AI18" s="85">
        <f t="shared" si="1"/>
        <v>67</v>
      </c>
      <c r="AJ18" s="86">
        <f t="shared" si="2"/>
        <v>46</v>
      </c>
      <c r="AK18" s="86">
        <f t="shared" si="3"/>
        <v>0</v>
      </c>
      <c r="AL18" s="77" t="str">
        <f t="shared" si="4"/>
        <v>Pass</v>
      </c>
    </row>
    <row r="19" spans="1:38">
      <c r="A19" s="12">
        <v>12676874</v>
      </c>
      <c r="B19" s="37" t="s">
        <v>16</v>
      </c>
      <c r="C19" s="25" t="s">
        <v>152</v>
      </c>
      <c r="D19" s="25" t="s">
        <v>145</v>
      </c>
      <c r="E19" s="37" t="s">
        <v>146</v>
      </c>
      <c r="F19" s="53">
        <v>89</v>
      </c>
      <c r="G19" s="54" t="s">
        <v>176</v>
      </c>
      <c r="H19" s="54">
        <v>89</v>
      </c>
      <c r="I19" s="54" t="s">
        <v>180</v>
      </c>
      <c r="J19" s="54">
        <v>94</v>
      </c>
      <c r="K19" s="54" t="s">
        <v>180</v>
      </c>
      <c r="L19" s="54">
        <v>79</v>
      </c>
      <c r="M19" s="54" t="s">
        <v>176</v>
      </c>
      <c r="N19" s="54">
        <v>84</v>
      </c>
      <c r="O19" s="54" t="s">
        <v>176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85">
        <f t="shared" si="0"/>
        <v>435</v>
      </c>
      <c r="AI19" s="85">
        <f t="shared" si="1"/>
        <v>87</v>
      </c>
      <c r="AJ19" s="86">
        <f t="shared" si="2"/>
        <v>9</v>
      </c>
      <c r="AK19" s="86">
        <f t="shared" si="3"/>
        <v>0</v>
      </c>
      <c r="AL19" s="77" t="str">
        <f t="shared" si="4"/>
        <v>Pass</v>
      </c>
    </row>
    <row r="20" spans="1:38">
      <c r="A20" s="12">
        <v>12676875</v>
      </c>
      <c r="B20" s="37" t="s">
        <v>17</v>
      </c>
      <c r="C20" s="25" t="s">
        <v>152</v>
      </c>
      <c r="D20" s="25" t="s">
        <v>145</v>
      </c>
      <c r="E20" s="37" t="s">
        <v>146</v>
      </c>
      <c r="F20" s="53">
        <v>68</v>
      </c>
      <c r="G20" s="54" t="s">
        <v>175</v>
      </c>
      <c r="H20" s="54">
        <v>61</v>
      </c>
      <c r="I20" s="54" t="s">
        <v>173</v>
      </c>
      <c r="J20" s="54">
        <v>46</v>
      </c>
      <c r="K20" s="54" t="s">
        <v>174</v>
      </c>
      <c r="L20" s="54">
        <v>50</v>
      </c>
      <c r="M20" s="54" t="s">
        <v>175</v>
      </c>
      <c r="N20" s="54">
        <v>59</v>
      </c>
      <c r="O20" s="54" t="s">
        <v>178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85">
        <f t="shared" si="0"/>
        <v>284</v>
      </c>
      <c r="AI20" s="85">
        <f t="shared" si="1"/>
        <v>56.8</v>
      </c>
      <c r="AJ20" s="86">
        <f t="shared" si="2"/>
        <v>93</v>
      </c>
      <c r="AK20" s="86">
        <f t="shared" si="3"/>
        <v>0</v>
      </c>
      <c r="AL20" s="77" t="str">
        <f t="shared" si="4"/>
        <v>Pass</v>
      </c>
    </row>
    <row r="21" spans="1:38">
      <c r="A21" s="12">
        <v>12676876</v>
      </c>
      <c r="B21" s="37" t="s">
        <v>18</v>
      </c>
      <c r="C21" s="25" t="s">
        <v>151</v>
      </c>
      <c r="D21" s="25" t="s">
        <v>145</v>
      </c>
      <c r="E21" s="37" t="s">
        <v>146</v>
      </c>
      <c r="F21" s="53">
        <v>50</v>
      </c>
      <c r="G21" s="54" t="s">
        <v>174</v>
      </c>
      <c r="H21" s="54">
        <v>58</v>
      </c>
      <c r="I21" s="54" t="s">
        <v>173</v>
      </c>
      <c r="J21" s="54">
        <v>69</v>
      </c>
      <c r="K21" s="54" t="s">
        <v>177</v>
      </c>
      <c r="L21" s="54">
        <v>74</v>
      </c>
      <c r="M21" s="54" t="s">
        <v>177</v>
      </c>
      <c r="N21" s="54">
        <v>58</v>
      </c>
      <c r="O21" s="54" t="s">
        <v>175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85">
        <f t="shared" si="0"/>
        <v>309</v>
      </c>
      <c r="AI21" s="85">
        <f t="shared" si="1"/>
        <v>61.8</v>
      </c>
      <c r="AJ21" s="86">
        <f t="shared" si="2"/>
        <v>71</v>
      </c>
      <c r="AK21" s="86">
        <f t="shared" si="3"/>
        <v>0</v>
      </c>
      <c r="AL21" s="77" t="str">
        <f t="shared" si="4"/>
        <v>Pass</v>
      </c>
    </row>
    <row r="22" spans="1:38">
      <c r="A22" s="12">
        <v>12676877</v>
      </c>
      <c r="B22" s="37" t="s">
        <v>19</v>
      </c>
      <c r="C22" s="25" t="s">
        <v>152</v>
      </c>
      <c r="D22" s="25" t="s">
        <v>145</v>
      </c>
      <c r="E22" s="37" t="s">
        <v>146</v>
      </c>
      <c r="F22" s="53">
        <v>41</v>
      </c>
      <c r="G22" s="54" t="s">
        <v>174</v>
      </c>
      <c r="H22" s="54">
        <v>45</v>
      </c>
      <c r="I22" s="54" t="s">
        <v>174</v>
      </c>
      <c r="J22" s="54">
        <v>58</v>
      </c>
      <c r="K22" s="54" t="s">
        <v>178</v>
      </c>
      <c r="L22" s="54">
        <v>29</v>
      </c>
      <c r="M22" s="54" t="s">
        <v>181</v>
      </c>
      <c r="N22" s="54">
        <v>52</v>
      </c>
      <c r="O22" s="54" t="s">
        <v>173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85">
        <f t="shared" si="0"/>
        <v>225</v>
      </c>
      <c r="AI22" s="85">
        <f t="shared" si="1"/>
        <v>45</v>
      </c>
      <c r="AJ22" s="86" t="str">
        <f t="shared" si="2"/>
        <v/>
      </c>
      <c r="AK22" s="86">
        <f t="shared" si="3"/>
        <v>1</v>
      </c>
      <c r="AL22" s="77" t="str">
        <f t="shared" si="4"/>
        <v>Comp</v>
      </c>
    </row>
    <row r="23" spans="1:38">
      <c r="A23" s="12">
        <v>12676878</v>
      </c>
      <c r="B23" s="37" t="s">
        <v>20</v>
      </c>
      <c r="C23" s="25" t="s">
        <v>152</v>
      </c>
      <c r="D23" s="25" t="s">
        <v>145</v>
      </c>
      <c r="E23" s="37" t="s">
        <v>146</v>
      </c>
      <c r="F23" s="53">
        <v>78</v>
      </c>
      <c r="G23" s="54" t="s">
        <v>179</v>
      </c>
      <c r="H23" s="54">
        <v>75</v>
      </c>
      <c r="I23" s="54" t="s">
        <v>179</v>
      </c>
      <c r="J23" s="54">
        <v>67</v>
      </c>
      <c r="K23" s="54" t="s">
        <v>177</v>
      </c>
      <c r="L23" s="54">
        <v>62</v>
      </c>
      <c r="M23" s="54" t="s">
        <v>179</v>
      </c>
      <c r="N23" s="54">
        <v>80</v>
      </c>
      <c r="O23" s="54" t="s">
        <v>176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85">
        <f t="shared" si="0"/>
        <v>362</v>
      </c>
      <c r="AI23" s="85">
        <f t="shared" si="1"/>
        <v>72.400000000000006</v>
      </c>
      <c r="AJ23" s="86">
        <f t="shared" si="2"/>
        <v>28</v>
      </c>
      <c r="AK23" s="86">
        <f t="shared" si="3"/>
        <v>0</v>
      </c>
      <c r="AL23" s="77" t="str">
        <f t="shared" si="4"/>
        <v>Pass</v>
      </c>
    </row>
    <row r="24" spans="1:38">
      <c r="A24" s="12">
        <v>12676879</v>
      </c>
      <c r="B24" s="37" t="s">
        <v>21</v>
      </c>
      <c r="C24" s="25" t="s">
        <v>151</v>
      </c>
      <c r="D24" s="25" t="s">
        <v>145</v>
      </c>
      <c r="E24" s="37" t="s">
        <v>146</v>
      </c>
      <c r="F24" s="53">
        <v>80</v>
      </c>
      <c r="G24" s="54" t="s">
        <v>179</v>
      </c>
      <c r="H24" s="54">
        <v>86</v>
      </c>
      <c r="I24" s="54" t="s">
        <v>176</v>
      </c>
      <c r="J24" s="54">
        <v>87</v>
      </c>
      <c r="K24" s="54" t="s">
        <v>180</v>
      </c>
      <c r="L24" s="54">
        <v>89</v>
      </c>
      <c r="M24" s="54" t="s">
        <v>180</v>
      </c>
      <c r="N24" s="54">
        <v>79</v>
      </c>
      <c r="O24" s="54" t="s">
        <v>176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85">
        <f t="shared" si="0"/>
        <v>421</v>
      </c>
      <c r="AI24" s="85">
        <f t="shared" si="1"/>
        <v>84.2</v>
      </c>
      <c r="AJ24" s="86">
        <f t="shared" si="2"/>
        <v>13</v>
      </c>
      <c r="AK24" s="86">
        <f t="shared" si="3"/>
        <v>0</v>
      </c>
      <c r="AL24" s="77" t="str">
        <f t="shared" si="4"/>
        <v>Pass</v>
      </c>
    </row>
    <row r="25" spans="1:38">
      <c r="A25" s="12">
        <v>12676880</v>
      </c>
      <c r="B25" s="37" t="s">
        <v>22</v>
      </c>
      <c r="C25" s="25" t="s">
        <v>152</v>
      </c>
      <c r="D25" s="25" t="s">
        <v>145</v>
      </c>
      <c r="E25" s="37" t="s">
        <v>146</v>
      </c>
      <c r="F25" s="53">
        <v>74</v>
      </c>
      <c r="G25" s="54" t="s">
        <v>178</v>
      </c>
      <c r="H25" s="54">
        <v>76</v>
      </c>
      <c r="I25" s="54" t="s">
        <v>179</v>
      </c>
      <c r="J25" s="54">
        <v>56</v>
      </c>
      <c r="K25" s="54" t="s">
        <v>178</v>
      </c>
      <c r="L25" s="54">
        <v>48</v>
      </c>
      <c r="M25" s="54" t="s">
        <v>173</v>
      </c>
      <c r="N25" s="54">
        <v>62</v>
      </c>
      <c r="O25" s="54" t="s">
        <v>178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85">
        <f t="shared" si="0"/>
        <v>316</v>
      </c>
      <c r="AI25" s="85">
        <f t="shared" si="1"/>
        <v>63.2</v>
      </c>
      <c r="AJ25" s="86">
        <f t="shared" si="2"/>
        <v>62</v>
      </c>
      <c r="AK25" s="86">
        <f t="shared" si="3"/>
        <v>0</v>
      </c>
      <c r="AL25" s="77" t="str">
        <f t="shared" si="4"/>
        <v>Pass</v>
      </c>
    </row>
    <row r="26" spans="1:38">
      <c r="A26" s="12">
        <v>12676881</v>
      </c>
      <c r="B26" s="37" t="s">
        <v>23</v>
      </c>
      <c r="C26" s="25" t="s">
        <v>152</v>
      </c>
      <c r="D26" s="25" t="s">
        <v>145</v>
      </c>
      <c r="E26" s="37" t="s">
        <v>146</v>
      </c>
      <c r="F26" s="53">
        <v>83</v>
      </c>
      <c r="G26" s="54" t="s">
        <v>177</v>
      </c>
      <c r="H26" s="54">
        <v>78</v>
      </c>
      <c r="I26" s="54" t="s">
        <v>177</v>
      </c>
      <c r="J26" s="54">
        <v>84</v>
      </c>
      <c r="K26" s="54" t="s">
        <v>176</v>
      </c>
      <c r="L26" s="36"/>
      <c r="M26" s="36"/>
      <c r="N26" s="54">
        <v>92</v>
      </c>
      <c r="O26" s="54" t="s">
        <v>180</v>
      </c>
      <c r="P26" s="54">
        <v>67</v>
      </c>
      <c r="Q26" s="54" t="s">
        <v>179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85">
        <f t="shared" si="0"/>
        <v>404</v>
      </c>
      <c r="AI26" s="85">
        <f t="shared" si="1"/>
        <v>80.8</v>
      </c>
      <c r="AJ26" s="86">
        <f t="shared" si="2"/>
        <v>16</v>
      </c>
      <c r="AK26" s="86">
        <f t="shared" si="3"/>
        <v>0</v>
      </c>
      <c r="AL26" s="77" t="str">
        <f t="shared" si="4"/>
        <v>Pass</v>
      </c>
    </row>
    <row r="27" spans="1:38">
      <c r="A27" s="12">
        <v>12676882</v>
      </c>
      <c r="B27" s="37" t="s">
        <v>24</v>
      </c>
      <c r="C27" s="25" t="s">
        <v>151</v>
      </c>
      <c r="D27" s="25" t="s">
        <v>145</v>
      </c>
      <c r="E27" s="37" t="s">
        <v>146</v>
      </c>
      <c r="F27" s="53">
        <v>55</v>
      </c>
      <c r="G27" s="54" t="s">
        <v>173</v>
      </c>
      <c r="H27" s="54">
        <v>46</v>
      </c>
      <c r="I27" s="54" t="s">
        <v>174</v>
      </c>
      <c r="J27" s="54">
        <v>51</v>
      </c>
      <c r="K27" s="54" t="s">
        <v>175</v>
      </c>
      <c r="L27" s="36"/>
      <c r="M27" s="36"/>
      <c r="N27" s="54">
        <v>51</v>
      </c>
      <c r="O27" s="54" t="s">
        <v>173</v>
      </c>
      <c r="P27" s="54">
        <v>50</v>
      </c>
      <c r="Q27" s="54" t="s">
        <v>173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85">
        <f t="shared" si="0"/>
        <v>253</v>
      </c>
      <c r="AI27" s="85">
        <f t="shared" si="1"/>
        <v>50.6</v>
      </c>
      <c r="AJ27" s="86">
        <f t="shared" si="2"/>
        <v>122</v>
      </c>
      <c r="AK27" s="86">
        <f t="shared" si="3"/>
        <v>0</v>
      </c>
      <c r="AL27" s="77" t="str">
        <f t="shared" si="4"/>
        <v>Pass</v>
      </c>
    </row>
    <row r="28" spans="1:38">
      <c r="A28" s="12">
        <v>12676883</v>
      </c>
      <c r="B28" s="37" t="s">
        <v>25</v>
      </c>
      <c r="C28" s="25" t="s">
        <v>151</v>
      </c>
      <c r="D28" s="25" t="s">
        <v>145</v>
      </c>
      <c r="E28" s="37" t="s">
        <v>146</v>
      </c>
      <c r="F28" s="53">
        <v>46</v>
      </c>
      <c r="G28" s="54" t="s">
        <v>174</v>
      </c>
      <c r="H28" s="54">
        <v>50</v>
      </c>
      <c r="I28" s="54" t="s">
        <v>174</v>
      </c>
      <c r="J28" s="54">
        <v>46</v>
      </c>
      <c r="K28" s="54" t="s">
        <v>174</v>
      </c>
      <c r="L28" s="36"/>
      <c r="M28" s="36"/>
      <c r="N28" s="54">
        <v>51</v>
      </c>
      <c r="O28" s="54" t="s">
        <v>173</v>
      </c>
      <c r="P28" s="54">
        <v>51</v>
      </c>
      <c r="Q28" s="54" t="s">
        <v>173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85">
        <f t="shared" si="0"/>
        <v>244</v>
      </c>
      <c r="AI28" s="85">
        <f t="shared" si="1"/>
        <v>48.8</v>
      </c>
      <c r="AJ28" s="86">
        <f t="shared" si="2"/>
        <v>130</v>
      </c>
      <c r="AK28" s="86">
        <f t="shared" si="3"/>
        <v>0</v>
      </c>
      <c r="AL28" s="77" t="str">
        <f t="shared" si="4"/>
        <v>Pass</v>
      </c>
    </row>
    <row r="29" spans="1:38">
      <c r="A29" s="12">
        <v>12676884</v>
      </c>
      <c r="B29" s="37" t="s">
        <v>26</v>
      </c>
      <c r="C29" s="25" t="s">
        <v>152</v>
      </c>
      <c r="D29" s="25" t="s">
        <v>145</v>
      </c>
      <c r="E29" s="37" t="s">
        <v>146</v>
      </c>
      <c r="F29" s="53">
        <v>86</v>
      </c>
      <c r="G29" s="54" t="s">
        <v>176</v>
      </c>
      <c r="H29" s="54">
        <v>77</v>
      </c>
      <c r="I29" s="54" t="s">
        <v>179</v>
      </c>
      <c r="J29" s="54">
        <v>72</v>
      </c>
      <c r="K29" s="54" t="s">
        <v>177</v>
      </c>
      <c r="L29" s="54">
        <v>54</v>
      </c>
      <c r="M29" s="54" t="s">
        <v>175</v>
      </c>
      <c r="N29" s="54">
        <v>72</v>
      </c>
      <c r="O29" s="54" t="s">
        <v>177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85">
        <f t="shared" si="0"/>
        <v>361</v>
      </c>
      <c r="AI29" s="85">
        <f t="shared" si="1"/>
        <v>72.2</v>
      </c>
      <c r="AJ29" s="86">
        <f t="shared" si="2"/>
        <v>29</v>
      </c>
      <c r="AK29" s="86">
        <f t="shared" si="3"/>
        <v>0</v>
      </c>
      <c r="AL29" s="77" t="str">
        <f t="shared" si="4"/>
        <v>Pass</v>
      </c>
    </row>
    <row r="30" spans="1:38">
      <c r="A30" s="12">
        <v>12676885</v>
      </c>
      <c r="B30" s="37" t="s">
        <v>27</v>
      </c>
      <c r="C30" s="25" t="s">
        <v>152</v>
      </c>
      <c r="D30" s="25" t="s">
        <v>145</v>
      </c>
      <c r="E30" s="37" t="s">
        <v>146</v>
      </c>
      <c r="F30" s="53">
        <v>58</v>
      </c>
      <c r="G30" s="54" t="s">
        <v>173</v>
      </c>
      <c r="H30" s="54">
        <v>64</v>
      </c>
      <c r="I30" s="54" t="s">
        <v>175</v>
      </c>
      <c r="J30" s="54">
        <v>60</v>
      </c>
      <c r="K30" s="54" t="s">
        <v>178</v>
      </c>
      <c r="L30" s="54">
        <v>48</v>
      </c>
      <c r="M30" s="54" t="s">
        <v>173</v>
      </c>
      <c r="N30" s="54">
        <v>52</v>
      </c>
      <c r="O30" s="54" t="s">
        <v>173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85">
        <f t="shared" si="0"/>
        <v>282</v>
      </c>
      <c r="AI30" s="85">
        <f t="shared" si="1"/>
        <v>56.4</v>
      </c>
      <c r="AJ30" s="86">
        <f t="shared" si="2"/>
        <v>97</v>
      </c>
      <c r="AK30" s="86">
        <f t="shared" si="3"/>
        <v>0</v>
      </c>
      <c r="AL30" s="77" t="str">
        <f t="shared" si="4"/>
        <v>Pass</v>
      </c>
    </row>
    <row r="31" spans="1:38">
      <c r="A31" s="12">
        <v>12676886</v>
      </c>
      <c r="B31" s="37" t="s">
        <v>28</v>
      </c>
      <c r="C31" s="25" t="s">
        <v>151</v>
      </c>
      <c r="D31" s="25" t="s">
        <v>145</v>
      </c>
      <c r="E31" s="37" t="s">
        <v>146</v>
      </c>
      <c r="F31" s="53">
        <v>52</v>
      </c>
      <c r="G31" s="54" t="s">
        <v>173</v>
      </c>
      <c r="H31" s="54">
        <v>45</v>
      </c>
      <c r="I31" s="54" t="s">
        <v>174</v>
      </c>
      <c r="J31" s="54">
        <v>57</v>
      </c>
      <c r="K31" s="54" t="s">
        <v>178</v>
      </c>
      <c r="L31" s="54">
        <v>51</v>
      </c>
      <c r="M31" s="54" t="s">
        <v>175</v>
      </c>
      <c r="N31" s="54">
        <v>55</v>
      </c>
      <c r="O31" s="54" t="s">
        <v>175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85">
        <f t="shared" si="0"/>
        <v>260</v>
      </c>
      <c r="AI31" s="85">
        <f t="shared" si="1"/>
        <v>52</v>
      </c>
      <c r="AJ31" s="86">
        <f t="shared" si="2"/>
        <v>118</v>
      </c>
      <c r="AK31" s="86">
        <f t="shared" si="3"/>
        <v>0</v>
      </c>
      <c r="AL31" s="77" t="str">
        <f t="shared" si="4"/>
        <v>Pass</v>
      </c>
    </row>
    <row r="32" spans="1:38">
      <c r="A32" s="12">
        <v>12676887</v>
      </c>
      <c r="B32" s="37" t="s">
        <v>29</v>
      </c>
      <c r="C32" s="25" t="s">
        <v>152</v>
      </c>
      <c r="D32" s="25" t="s">
        <v>145</v>
      </c>
      <c r="E32" s="37" t="s">
        <v>146</v>
      </c>
      <c r="F32" s="53">
        <v>74</v>
      </c>
      <c r="G32" s="54" t="s">
        <v>178</v>
      </c>
      <c r="H32" s="54">
        <v>68</v>
      </c>
      <c r="I32" s="54" t="s">
        <v>175</v>
      </c>
      <c r="J32" s="54">
        <v>70</v>
      </c>
      <c r="K32" s="54" t="s">
        <v>177</v>
      </c>
      <c r="L32" s="54">
        <v>60</v>
      </c>
      <c r="M32" s="54" t="s">
        <v>178</v>
      </c>
      <c r="N32" s="54">
        <v>72</v>
      </c>
      <c r="O32" s="54" t="s">
        <v>177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85">
        <f t="shared" si="0"/>
        <v>344</v>
      </c>
      <c r="AI32" s="85">
        <f t="shared" si="1"/>
        <v>68.8</v>
      </c>
      <c r="AJ32" s="86">
        <f t="shared" si="2"/>
        <v>38</v>
      </c>
      <c r="AK32" s="86">
        <f t="shared" si="3"/>
        <v>0</v>
      </c>
      <c r="AL32" s="77" t="str">
        <f t="shared" si="4"/>
        <v>Pass</v>
      </c>
    </row>
    <row r="33" spans="1:38">
      <c r="A33" s="12">
        <v>12676888</v>
      </c>
      <c r="B33" s="37" t="s">
        <v>30</v>
      </c>
      <c r="C33" s="25" t="s">
        <v>152</v>
      </c>
      <c r="D33" s="25" t="s">
        <v>145</v>
      </c>
      <c r="E33" s="37" t="s">
        <v>146</v>
      </c>
      <c r="F33" s="53">
        <v>54</v>
      </c>
      <c r="G33" s="54" t="s">
        <v>173</v>
      </c>
      <c r="H33" s="54">
        <v>72</v>
      </c>
      <c r="I33" s="54" t="s">
        <v>178</v>
      </c>
      <c r="J33" s="54">
        <v>66</v>
      </c>
      <c r="K33" s="54" t="s">
        <v>179</v>
      </c>
      <c r="L33" s="54">
        <v>54</v>
      </c>
      <c r="M33" s="54" t="s">
        <v>175</v>
      </c>
      <c r="N33" s="54">
        <v>52</v>
      </c>
      <c r="O33" s="54" t="s">
        <v>173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85">
        <f t="shared" si="0"/>
        <v>298</v>
      </c>
      <c r="AI33" s="85">
        <f t="shared" si="1"/>
        <v>59.6</v>
      </c>
      <c r="AJ33" s="86">
        <f t="shared" si="2"/>
        <v>79</v>
      </c>
      <c r="AK33" s="86">
        <f t="shared" si="3"/>
        <v>0</v>
      </c>
      <c r="AL33" s="77" t="str">
        <f t="shared" si="4"/>
        <v>Pass</v>
      </c>
    </row>
    <row r="34" spans="1:38">
      <c r="A34" s="12">
        <v>12676889</v>
      </c>
      <c r="B34" s="37" t="s">
        <v>31</v>
      </c>
      <c r="C34" s="25" t="s">
        <v>151</v>
      </c>
      <c r="D34" s="25" t="s">
        <v>145</v>
      </c>
      <c r="E34" s="37" t="s">
        <v>146</v>
      </c>
      <c r="F34" s="53">
        <v>63</v>
      </c>
      <c r="G34" s="54" t="s">
        <v>175</v>
      </c>
      <c r="H34" s="54">
        <v>64</v>
      </c>
      <c r="I34" s="54" t="s">
        <v>175</v>
      </c>
      <c r="J34" s="54">
        <v>55</v>
      </c>
      <c r="K34" s="54" t="s">
        <v>178</v>
      </c>
      <c r="L34" s="54">
        <v>49</v>
      </c>
      <c r="M34" s="54" t="s">
        <v>173</v>
      </c>
      <c r="N34" s="54">
        <v>53</v>
      </c>
      <c r="O34" s="54" t="s">
        <v>173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85">
        <f t="shared" si="0"/>
        <v>284</v>
      </c>
      <c r="AI34" s="85">
        <f t="shared" si="1"/>
        <v>56.8</v>
      </c>
      <c r="AJ34" s="86">
        <f t="shared" si="2"/>
        <v>93</v>
      </c>
      <c r="AK34" s="86">
        <f t="shared" si="3"/>
        <v>0</v>
      </c>
      <c r="AL34" s="77" t="str">
        <f t="shared" si="4"/>
        <v>Pass</v>
      </c>
    </row>
    <row r="35" spans="1:38">
      <c r="A35" s="12">
        <v>12676890</v>
      </c>
      <c r="B35" s="37" t="s">
        <v>32</v>
      </c>
      <c r="C35" s="25" t="s">
        <v>152</v>
      </c>
      <c r="D35" s="25" t="s">
        <v>145</v>
      </c>
      <c r="E35" s="37" t="s">
        <v>146</v>
      </c>
      <c r="F35" s="53">
        <v>60</v>
      </c>
      <c r="G35" s="54" t="s">
        <v>173</v>
      </c>
      <c r="H35" s="54">
        <v>74</v>
      </c>
      <c r="I35" s="54" t="s">
        <v>179</v>
      </c>
      <c r="J35" s="54">
        <v>46</v>
      </c>
      <c r="K35" s="54" t="s">
        <v>174</v>
      </c>
      <c r="L35" s="54">
        <v>48</v>
      </c>
      <c r="M35" s="54" t="s">
        <v>173</v>
      </c>
      <c r="N35" s="54">
        <v>58</v>
      </c>
      <c r="O35" s="54" t="s">
        <v>175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85">
        <f t="shared" si="0"/>
        <v>286</v>
      </c>
      <c r="AI35" s="85">
        <f t="shared" si="1"/>
        <v>57.2</v>
      </c>
      <c r="AJ35" s="86">
        <f t="shared" si="2"/>
        <v>87</v>
      </c>
      <c r="AK35" s="86">
        <f t="shared" si="3"/>
        <v>0</v>
      </c>
      <c r="AL35" s="77" t="str">
        <f t="shared" si="4"/>
        <v>Pass</v>
      </c>
    </row>
    <row r="36" spans="1:38">
      <c r="A36" s="12">
        <v>12676891</v>
      </c>
      <c r="B36" s="37" t="s">
        <v>33</v>
      </c>
      <c r="C36" s="25" t="s">
        <v>151</v>
      </c>
      <c r="D36" s="25" t="s">
        <v>145</v>
      </c>
      <c r="E36" s="37" t="s">
        <v>146</v>
      </c>
      <c r="F36" s="53">
        <v>68</v>
      </c>
      <c r="G36" s="54" t="s">
        <v>175</v>
      </c>
      <c r="H36" s="54">
        <v>70</v>
      </c>
      <c r="I36" s="54" t="s">
        <v>178</v>
      </c>
      <c r="J36" s="54">
        <v>73</v>
      </c>
      <c r="K36" s="54" t="s">
        <v>177</v>
      </c>
      <c r="L36" s="54">
        <v>91</v>
      </c>
      <c r="M36" s="54" t="s">
        <v>180</v>
      </c>
      <c r="N36" s="54">
        <v>74</v>
      </c>
      <c r="O36" s="54" t="s">
        <v>177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85">
        <f t="shared" si="0"/>
        <v>376</v>
      </c>
      <c r="AI36" s="85">
        <f t="shared" si="1"/>
        <v>75.2</v>
      </c>
      <c r="AJ36" s="86">
        <f t="shared" si="2"/>
        <v>23</v>
      </c>
      <c r="AK36" s="86">
        <f t="shared" si="3"/>
        <v>0</v>
      </c>
      <c r="AL36" s="77" t="str">
        <f t="shared" si="4"/>
        <v>Pass</v>
      </c>
    </row>
    <row r="37" spans="1:38">
      <c r="A37" s="12">
        <v>12676892</v>
      </c>
      <c r="B37" s="37" t="s">
        <v>33</v>
      </c>
      <c r="C37" s="25" t="s">
        <v>151</v>
      </c>
      <c r="D37" s="25" t="s">
        <v>145</v>
      </c>
      <c r="E37" s="37" t="s">
        <v>146</v>
      </c>
      <c r="F37" s="53">
        <v>53</v>
      </c>
      <c r="G37" s="54" t="s">
        <v>173</v>
      </c>
      <c r="H37" s="54">
        <v>47</v>
      </c>
      <c r="I37" s="54" t="s">
        <v>174</v>
      </c>
      <c r="J37" s="54">
        <v>50</v>
      </c>
      <c r="K37" s="54" t="s">
        <v>173</v>
      </c>
      <c r="L37" s="54">
        <v>50</v>
      </c>
      <c r="M37" s="54" t="s">
        <v>175</v>
      </c>
      <c r="N37" s="54">
        <v>50</v>
      </c>
      <c r="O37" s="54" t="s">
        <v>174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85">
        <f t="shared" si="0"/>
        <v>250</v>
      </c>
      <c r="AI37" s="85">
        <f t="shared" si="1"/>
        <v>50</v>
      </c>
      <c r="AJ37" s="86">
        <f t="shared" si="2"/>
        <v>126</v>
      </c>
      <c r="AK37" s="86">
        <f t="shared" si="3"/>
        <v>0</v>
      </c>
      <c r="AL37" s="77" t="str">
        <f t="shared" si="4"/>
        <v>Pass</v>
      </c>
    </row>
    <row r="38" spans="1:38">
      <c r="A38" s="12">
        <v>12676893</v>
      </c>
      <c r="B38" s="37" t="s">
        <v>34</v>
      </c>
      <c r="C38" s="25" t="s">
        <v>152</v>
      </c>
      <c r="D38" s="25" t="s">
        <v>145</v>
      </c>
      <c r="E38" s="37" t="s">
        <v>146</v>
      </c>
      <c r="F38" s="53">
        <v>48</v>
      </c>
      <c r="G38" s="54" t="s">
        <v>174</v>
      </c>
      <c r="H38" s="54">
        <v>63</v>
      </c>
      <c r="I38" s="54" t="s">
        <v>175</v>
      </c>
      <c r="J38" s="54">
        <v>53</v>
      </c>
      <c r="K38" s="54" t="s">
        <v>175</v>
      </c>
      <c r="L38" s="54">
        <v>49</v>
      </c>
      <c r="M38" s="54" t="s">
        <v>173</v>
      </c>
      <c r="N38" s="54">
        <v>54</v>
      </c>
      <c r="O38" s="54" t="s">
        <v>175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85">
        <f t="shared" si="0"/>
        <v>267</v>
      </c>
      <c r="AI38" s="85">
        <f t="shared" si="1"/>
        <v>53.4</v>
      </c>
      <c r="AJ38" s="86">
        <f t="shared" si="2"/>
        <v>112</v>
      </c>
      <c r="AK38" s="86">
        <f t="shared" si="3"/>
        <v>0</v>
      </c>
      <c r="AL38" s="77" t="str">
        <f t="shared" si="4"/>
        <v>Pass</v>
      </c>
    </row>
    <row r="39" spans="1:38">
      <c r="A39" s="12">
        <v>12676894</v>
      </c>
      <c r="B39" s="37" t="s">
        <v>35</v>
      </c>
      <c r="C39" s="25" t="s">
        <v>152</v>
      </c>
      <c r="D39" s="25" t="s">
        <v>145</v>
      </c>
      <c r="E39" s="37" t="s">
        <v>146</v>
      </c>
      <c r="F39" s="53">
        <v>73</v>
      </c>
      <c r="G39" s="54" t="s">
        <v>178</v>
      </c>
      <c r="H39" s="54">
        <v>53</v>
      </c>
      <c r="I39" s="54" t="s">
        <v>174</v>
      </c>
      <c r="J39" s="54">
        <v>62</v>
      </c>
      <c r="K39" s="54" t="s">
        <v>179</v>
      </c>
      <c r="L39" s="54">
        <v>61</v>
      </c>
      <c r="M39" s="54" t="s">
        <v>179</v>
      </c>
      <c r="N39" s="54">
        <v>52</v>
      </c>
      <c r="O39" s="54" t="s">
        <v>173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85">
        <f t="shared" si="0"/>
        <v>301</v>
      </c>
      <c r="AI39" s="85">
        <f t="shared" si="1"/>
        <v>60.2</v>
      </c>
      <c r="AJ39" s="86">
        <f t="shared" si="2"/>
        <v>78</v>
      </c>
      <c r="AK39" s="86">
        <f t="shared" si="3"/>
        <v>0</v>
      </c>
      <c r="AL39" s="77" t="str">
        <f t="shared" si="4"/>
        <v>Pass</v>
      </c>
    </row>
    <row r="40" spans="1:38">
      <c r="A40" s="12">
        <v>12676895</v>
      </c>
      <c r="B40" s="37" t="s">
        <v>36</v>
      </c>
      <c r="C40" s="25" t="s">
        <v>152</v>
      </c>
      <c r="D40" s="25" t="s">
        <v>145</v>
      </c>
      <c r="E40" s="37" t="s">
        <v>146</v>
      </c>
      <c r="F40" s="53">
        <v>68</v>
      </c>
      <c r="G40" s="54" t="s">
        <v>175</v>
      </c>
      <c r="H40" s="54">
        <v>60</v>
      </c>
      <c r="I40" s="54" t="s">
        <v>173</v>
      </c>
      <c r="J40" s="54">
        <v>72</v>
      </c>
      <c r="K40" s="54" t="s">
        <v>177</v>
      </c>
      <c r="L40" s="54">
        <v>57</v>
      </c>
      <c r="M40" s="54" t="s">
        <v>178</v>
      </c>
      <c r="N40" s="54">
        <v>55</v>
      </c>
      <c r="O40" s="54" t="s">
        <v>175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85">
        <f t="shared" si="0"/>
        <v>312</v>
      </c>
      <c r="AI40" s="85">
        <f t="shared" si="1"/>
        <v>62.4</v>
      </c>
      <c r="AJ40" s="86">
        <f t="shared" si="2"/>
        <v>64</v>
      </c>
      <c r="AK40" s="86">
        <f t="shared" si="3"/>
        <v>0</v>
      </c>
      <c r="AL40" s="77" t="str">
        <f t="shared" si="4"/>
        <v>Pass</v>
      </c>
    </row>
    <row r="41" spans="1:38">
      <c r="A41" s="12">
        <v>12676896</v>
      </c>
      <c r="B41" s="37" t="s">
        <v>37</v>
      </c>
      <c r="C41" s="25" t="s">
        <v>152</v>
      </c>
      <c r="D41" s="25" t="s">
        <v>145</v>
      </c>
      <c r="E41" s="37" t="s">
        <v>146</v>
      </c>
      <c r="F41" s="53">
        <v>66</v>
      </c>
      <c r="G41" s="54" t="s">
        <v>175</v>
      </c>
      <c r="H41" s="54">
        <v>57</v>
      </c>
      <c r="I41" s="54" t="s">
        <v>173</v>
      </c>
      <c r="J41" s="54">
        <v>59</v>
      </c>
      <c r="K41" s="54" t="s">
        <v>178</v>
      </c>
      <c r="L41" s="54">
        <v>49</v>
      </c>
      <c r="M41" s="54" t="s">
        <v>173</v>
      </c>
      <c r="N41" s="54">
        <v>71</v>
      </c>
      <c r="O41" s="54" t="s">
        <v>179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85">
        <f t="shared" si="0"/>
        <v>302</v>
      </c>
      <c r="AI41" s="85">
        <f t="shared" si="1"/>
        <v>60.4</v>
      </c>
      <c r="AJ41" s="86">
        <f t="shared" si="2"/>
        <v>77</v>
      </c>
      <c r="AK41" s="86">
        <f t="shared" si="3"/>
        <v>0</v>
      </c>
      <c r="AL41" s="77" t="str">
        <f t="shared" si="4"/>
        <v>Pass</v>
      </c>
    </row>
    <row r="42" spans="1:38">
      <c r="A42" s="12">
        <v>12676897</v>
      </c>
      <c r="B42" s="37" t="s">
        <v>38</v>
      </c>
      <c r="C42" s="25" t="s">
        <v>152</v>
      </c>
      <c r="D42" s="25" t="s">
        <v>145</v>
      </c>
      <c r="E42" s="37" t="s">
        <v>146</v>
      </c>
      <c r="F42" s="53">
        <v>80</v>
      </c>
      <c r="G42" s="54" t="s">
        <v>179</v>
      </c>
      <c r="H42" s="54">
        <v>73</v>
      </c>
      <c r="I42" s="54" t="s">
        <v>178</v>
      </c>
      <c r="J42" s="54">
        <v>69</v>
      </c>
      <c r="K42" s="54" t="s">
        <v>177</v>
      </c>
      <c r="L42" s="54">
        <v>71</v>
      </c>
      <c r="M42" s="54" t="s">
        <v>177</v>
      </c>
      <c r="N42" s="54">
        <v>66</v>
      </c>
      <c r="O42" s="54" t="s">
        <v>179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85">
        <f t="shared" si="0"/>
        <v>359</v>
      </c>
      <c r="AI42" s="85">
        <f t="shared" si="1"/>
        <v>71.8</v>
      </c>
      <c r="AJ42" s="86">
        <f t="shared" si="2"/>
        <v>31</v>
      </c>
      <c r="AK42" s="86">
        <f t="shared" si="3"/>
        <v>0</v>
      </c>
      <c r="AL42" s="77" t="str">
        <f t="shared" si="4"/>
        <v>Pass</v>
      </c>
    </row>
    <row r="43" spans="1:38">
      <c r="A43" s="12">
        <v>12676898</v>
      </c>
      <c r="B43" s="37" t="s">
        <v>39</v>
      </c>
      <c r="C43" s="25" t="s">
        <v>152</v>
      </c>
      <c r="D43" s="25" t="s">
        <v>145</v>
      </c>
      <c r="E43" s="37" t="s">
        <v>146</v>
      </c>
      <c r="F43" s="53">
        <v>68</v>
      </c>
      <c r="G43" s="54" t="s">
        <v>175</v>
      </c>
      <c r="H43" s="54">
        <v>55</v>
      </c>
      <c r="I43" s="54" t="s">
        <v>173</v>
      </c>
      <c r="J43" s="54">
        <v>71</v>
      </c>
      <c r="K43" s="54" t="s">
        <v>177</v>
      </c>
      <c r="L43" s="54">
        <v>48</v>
      </c>
      <c r="M43" s="54" t="s">
        <v>173</v>
      </c>
      <c r="N43" s="54">
        <v>54</v>
      </c>
      <c r="O43" s="54" t="s">
        <v>175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85">
        <f t="shared" si="0"/>
        <v>296</v>
      </c>
      <c r="AI43" s="85">
        <f t="shared" si="1"/>
        <v>59.2</v>
      </c>
      <c r="AJ43" s="86">
        <f t="shared" si="2"/>
        <v>80</v>
      </c>
      <c r="AK43" s="86">
        <f t="shared" si="3"/>
        <v>0</v>
      </c>
      <c r="AL43" s="77" t="str">
        <f t="shared" si="4"/>
        <v>Pass</v>
      </c>
    </row>
    <row r="44" spans="1:38">
      <c r="A44" s="12">
        <v>12676899</v>
      </c>
      <c r="B44" s="37" t="s">
        <v>40</v>
      </c>
      <c r="C44" s="25" t="s">
        <v>151</v>
      </c>
      <c r="D44" s="25" t="s">
        <v>145</v>
      </c>
      <c r="E44" s="37" t="s">
        <v>146</v>
      </c>
      <c r="F44" s="53">
        <v>77</v>
      </c>
      <c r="G44" s="54" t="s">
        <v>179</v>
      </c>
      <c r="H44" s="54">
        <v>51</v>
      </c>
      <c r="I44" s="54" t="s">
        <v>174</v>
      </c>
      <c r="J44" s="54">
        <v>64</v>
      </c>
      <c r="K44" s="54" t="s">
        <v>179</v>
      </c>
      <c r="L44" s="54">
        <v>61</v>
      </c>
      <c r="M44" s="54" t="s">
        <v>179</v>
      </c>
      <c r="N44" s="54">
        <v>75</v>
      </c>
      <c r="O44" s="54" t="s">
        <v>177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85">
        <f t="shared" si="0"/>
        <v>328</v>
      </c>
      <c r="AI44" s="85">
        <f t="shared" si="1"/>
        <v>65.599999999999994</v>
      </c>
      <c r="AJ44" s="86">
        <f t="shared" si="2"/>
        <v>50</v>
      </c>
      <c r="AK44" s="86">
        <f t="shared" si="3"/>
        <v>0</v>
      </c>
      <c r="AL44" s="77" t="str">
        <f t="shared" si="4"/>
        <v>Pass</v>
      </c>
    </row>
    <row r="45" spans="1:38">
      <c r="A45" s="12">
        <v>12676900</v>
      </c>
      <c r="B45" s="37" t="s">
        <v>41</v>
      </c>
      <c r="C45" s="25" t="s">
        <v>151</v>
      </c>
      <c r="D45" s="25" t="s">
        <v>145</v>
      </c>
      <c r="E45" s="37" t="s">
        <v>146</v>
      </c>
      <c r="F45" s="53">
        <v>57</v>
      </c>
      <c r="G45" s="54" t="s">
        <v>173</v>
      </c>
      <c r="H45" s="54">
        <v>47</v>
      </c>
      <c r="I45" s="54" t="s">
        <v>174</v>
      </c>
      <c r="J45" s="54">
        <v>66</v>
      </c>
      <c r="K45" s="54" t="s">
        <v>179</v>
      </c>
      <c r="L45" s="54">
        <v>60</v>
      </c>
      <c r="M45" s="54" t="s">
        <v>178</v>
      </c>
      <c r="N45" s="54">
        <v>56</v>
      </c>
      <c r="O45" s="54" t="s">
        <v>175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85">
        <f t="shared" si="0"/>
        <v>286</v>
      </c>
      <c r="AI45" s="85">
        <f t="shared" si="1"/>
        <v>57.2</v>
      </c>
      <c r="AJ45" s="86">
        <f t="shared" si="2"/>
        <v>87</v>
      </c>
      <c r="AK45" s="86">
        <f t="shared" si="3"/>
        <v>0</v>
      </c>
      <c r="AL45" s="77" t="str">
        <f t="shared" si="4"/>
        <v>Pass</v>
      </c>
    </row>
    <row r="46" spans="1:38">
      <c r="A46" s="12">
        <v>12676901</v>
      </c>
      <c r="B46" s="37" t="s">
        <v>42</v>
      </c>
      <c r="C46" s="25" t="s">
        <v>152</v>
      </c>
      <c r="D46" s="25" t="s">
        <v>145</v>
      </c>
      <c r="E46" s="37" t="s">
        <v>146</v>
      </c>
      <c r="F46" s="53">
        <v>61</v>
      </c>
      <c r="G46" s="54" t="s">
        <v>175</v>
      </c>
      <c r="H46" s="54">
        <v>44</v>
      </c>
      <c r="I46" s="54" t="s">
        <v>174</v>
      </c>
      <c r="J46" s="54">
        <v>67</v>
      </c>
      <c r="K46" s="54" t="s">
        <v>177</v>
      </c>
      <c r="L46" s="36"/>
      <c r="M46" s="36"/>
      <c r="N46" s="54">
        <v>56</v>
      </c>
      <c r="O46" s="54" t="s">
        <v>175</v>
      </c>
      <c r="P46" s="54">
        <v>52</v>
      </c>
      <c r="Q46" s="54" t="s">
        <v>173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85">
        <f t="shared" si="0"/>
        <v>280</v>
      </c>
      <c r="AI46" s="85">
        <f t="shared" si="1"/>
        <v>56</v>
      </c>
      <c r="AJ46" s="86">
        <f t="shared" si="2"/>
        <v>98</v>
      </c>
      <c r="AK46" s="86">
        <f t="shared" si="3"/>
        <v>0</v>
      </c>
      <c r="AL46" s="77" t="str">
        <f t="shared" si="4"/>
        <v>Pass</v>
      </c>
    </row>
    <row r="47" spans="1:38">
      <c r="A47" s="13">
        <v>12676902</v>
      </c>
      <c r="B47" s="38" t="s">
        <v>43</v>
      </c>
      <c r="C47" s="26" t="s">
        <v>151</v>
      </c>
      <c r="D47" s="26" t="s">
        <v>147</v>
      </c>
      <c r="E47" s="38" t="s">
        <v>148</v>
      </c>
      <c r="F47" s="57">
        <v>78</v>
      </c>
      <c r="G47" s="58" t="s">
        <v>179</v>
      </c>
      <c r="H47" s="36"/>
      <c r="I47" s="36"/>
      <c r="J47" s="58"/>
      <c r="K47" s="58"/>
      <c r="L47" s="58"/>
      <c r="M47" s="58"/>
      <c r="N47" s="58"/>
      <c r="O47" s="58"/>
      <c r="P47" s="58"/>
      <c r="Q47" s="58"/>
      <c r="R47" s="58">
        <v>62</v>
      </c>
      <c r="S47" s="58" t="s">
        <v>179</v>
      </c>
      <c r="T47" s="58">
        <v>88</v>
      </c>
      <c r="U47" s="58" t="s">
        <v>180</v>
      </c>
      <c r="V47" s="58">
        <v>74</v>
      </c>
      <c r="W47" s="58" t="s">
        <v>177</v>
      </c>
      <c r="X47" s="58"/>
      <c r="Y47" s="58"/>
      <c r="Z47" s="58">
        <v>88</v>
      </c>
      <c r="AA47" s="58" t="s">
        <v>176</v>
      </c>
      <c r="AB47" s="58"/>
      <c r="AC47" s="58"/>
      <c r="AD47" s="58"/>
      <c r="AE47" s="58"/>
      <c r="AF47" s="58"/>
      <c r="AG47" s="58"/>
      <c r="AH47" s="85">
        <f t="shared" si="0"/>
        <v>390</v>
      </c>
      <c r="AI47" s="85">
        <f t="shared" si="1"/>
        <v>78</v>
      </c>
      <c r="AJ47" s="86">
        <f t="shared" si="2"/>
        <v>17</v>
      </c>
      <c r="AK47" s="86">
        <f t="shared" si="3"/>
        <v>0</v>
      </c>
      <c r="AL47" s="77" t="str">
        <f t="shared" si="4"/>
        <v>Pass</v>
      </c>
    </row>
    <row r="48" spans="1:38">
      <c r="A48" s="13">
        <v>12676903</v>
      </c>
      <c r="B48" s="38" t="s">
        <v>44</v>
      </c>
      <c r="C48" s="26" t="s">
        <v>151</v>
      </c>
      <c r="D48" s="26" t="s">
        <v>147</v>
      </c>
      <c r="E48" s="38" t="s">
        <v>148</v>
      </c>
      <c r="F48" s="57">
        <v>89</v>
      </c>
      <c r="G48" s="58" t="s">
        <v>176</v>
      </c>
      <c r="H48" s="36"/>
      <c r="I48" s="36"/>
      <c r="J48" s="58"/>
      <c r="K48" s="58"/>
      <c r="L48" s="58"/>
      <c r="M48" s="58"/>
      <c r="N48" s="58"/>
      <c r="O48" s="58"/>
      <c r="P48" s="58"/>
      <c r="Q48" s="58"/>
      <c r="R48" s="58">
        <v>51</v>
      </c>
      <c r="S48" s="58" t="s">
        <v>173</v>
      </c>
      <c r="T48" s="58">
        <v>73</v>
      </c>
      <c r="U48" s="58" t="s">
        <v>177</v>
      </c>
      <c r="V48" s="58">
        <v>76</v>
      </c>
      <c r="W48" s="58" t="s">
        <v>177</v>
      </c>
      <c r="X48" s="58"/>
      <c r="Y48" s="58"/>
      <c r="Z48" s="58">
        <v>95</v>
      </c>
      <c r="AA48" s="58" t="s">
        <v>180</v>
      </c>
      <c r="AB48" s="58"/>
      <c r="AC48" s="58"/>
      <c r="AD48" s="58"/>
      <c r="AE48" s="58"/>
      <c r="AF48" s="58"/>
      <c r="AG48" s="58"/>
      <c r="AH48" s="85">
        <f t="shared" si="0"/>
        <v>384</v>
      </c>
      <c r="AI48" s="85">
        <f t="shared" si="1"/>
        <v>76.8</v>
      </c>
      <c r="AJ48" s="86">
        <f t="shared" si="2"/>
        <v>18</v>
      </c>
      <c r="AK48" s="86">
        <f t="shared" si="3"/>
        <v>0</v>
      </c>
      <c r="AL48" s="77" t="str">
        <f t="shared" si="4"/>
        <v>Pass</v>
      </c>
    </row>
    <row r="49" spans="1:38">
      <c r="A49" s="13">
        <v>12676904</v>
      </c>
      <c r="B49" s="38" t="s">
        <v>45</v>
      </c>
      <c r="C49" s="26" t="s">
        <v>151</v>
      </c>
      <c r="D49" s="26" t="s">
        <v>147</v>
      </c>
      <c r="E49" s="38" t="s">
        <v>148</v>
      </c>
      <c r="F49" s="57">
        <v>61</v>
      </c>
      <c r="G49" s="58" t="s">
        <v>175</v>
      </c>
      <c r="H49" s="36"/>
      <c r="I49" s="36"/>
      <c r="J49" s="58"/>
      <c r="K49" s="58"/>
      <c r="L49" s="58"/>
      <c r="M49" s="58"/>
      <c r="N49" s="58"/>
      <c r="O49" s="58"/>
      <c r="P49" s="58"/>
      <c r="Q49" s="58"/>
      <c r="R49" s="58">
        <v>45</v>
      </c>
      <c r="S49" s="58" t="s">
        <v>174</v>
      </c>
      <c r="T49" s="58">
        <v>69</v>
      </c>
      <c r="U49" s="58" t="s">
        <v>179</v>
      </c>
      <c r="V49" s="58">
        <v>63</v>
      </c>
      <c r="W49" s="58" t="s">
        <v>178</v>
      </c>
      <c r="X49" s="58"/>
      <c r="Y49" s="58"/>
      <c r="Z49" s="58">
        <v>85</v>
      </c>
      <c r="AA49" s="58" t="s">
        <v>177</v>
      </c>
      <c r="AB49" s="58"/>
      <c r="AC49" s="58"/>
      <c r="AD49" s="58"/>
      <c r="AE49" s="58"/>
      <c r="AF49" s="58"/>
      <c r="AG49" s="58"/>
      <c r="AH49" s="85">
        <f t="shared" si="0"/>
        <v>323</v>
      </c>
      <c r="AI49" s="85">
        <f t="shared" si="1"/>
        <v>64.599999999999994</v>
      </c>
      <c r="AJ49" s="86">
        <f t="shared" si="2"/>
        <v>55</v>
      </c>
      <c r="AK49" s="86">
        <f t="shared" si="3"/>
        <v>0</v>
      </c>
      <c r="AL49" s="77" t="str">
        <f t="shared" si="4"/>
        <v>Pass</v>
      </c>
    </row>
    <row r="50" spans="1:38">
      <c r="A50" s="13">
        <v>12676905</v>
      </c>
      <c r="B50" s="38" t="s">
        <v>46</v>
      </c>
      <c r="C50" s="26" t="s">
        <v>152</v>
      </c>
      <c r="D50" s="26" t="s">
        <v>147</v>
      </c>
      <c r="E50" s="38" t="s">
        <v>148</v>
      </c>
      <c r="F50" s="57">
        <v>72</v>
      </c>
      <c r="G50" s="58" t="s">
        <v>178</v>
      </c>
      <c r="H50" s="58">
        <v>78</v>
      </c>
      <c r="I50" s="58" t="s">
        <v>177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>
        <v>54</v>
      </c>
      <c r="U50" s="58" t="s">
        <v>173</v>
      </c>
      <c r="V50" s="58">
        <v>51</v>
      </c>
      <c r="W50" s="58" t="s">
        <v>174</v>
      </c>
      <c r="X50" s="58">
        <v>55</v>
      </c>
      <c r="Y50" s="58" t="s">
        <v>174</v>
      </c>
      <c r="Z50" s="58"/>
      <c r="AA50" s="58"/>
      <c r="AB50" s="58"/>
      <c r="AC50" s="58"/>
      <c r="AD50" s="58"/>
      <c r="AE50" s="58"/>
      <c r="AF50" s="58"/>
      <c r="AG50" s="58"/>
      <c r="AH50" s="85">
        <f t="shared" si="0"/>
        <v>310</v>
      </c>
      <c r="AI50" s="85">
        <f t="shared" si="1"/>
        <v>62</v>
      </c>
      <c r="AJ50" s="86">
        <f t="shared" si="2"/>
        <v>69</v>
      </c>
      <c r="AK50" s="86">
        <f t="shared" si="3"/>
        <v>0</v>
      </c>
      <c r="AL50" s="77" t="str">
        <f t="shared" si="4"/>
        <v>Pass</v>
      </c>
    </row>
    <row r="51" spans="1:38">
      <c r="A51" s="13">
        <v>12676906</v>
      </c>
      <c r="B51" s="38" t="s">
        <v>47</v>
      </c>
      <c r="C51" s="26" t="s">
        <v>152</v>
      </c>
      <c r="D51" s="26" t="s">
        <v>147</v>
      </c>
      <c r="E51" s="38" t="s">
        <v>148</v>
      </c>
      <c r="F51" s="57">
        <v>94</v>
      </c>
      <c r="G51" s="58" t="s">
        <v>180</v>
      </c>
      <c r="H51" s="36"/>
      <c r="I51" s="36"/>
      <c r="J51" s="58"/>
      <c r="K51" s="58"/>
      <c r="L51" s="58"/>
      <c r="M51" s="58"/>
      <c r="N51" s="58"/>
      <c r="O51" s="58"/>
      <c r="P51" s="58"/>
      <c r="Q51" s="58"/>
      <c r="R51" s="58">
        <v>45</v>
      </c>
      <c r="S51" s="58" t="s">
        <v>174</v>
      </c>
      <c r="T51" s="58">
        <v>51</v>
      </c>
      <c r="U51" s="58" t="s">
        <v>174</v>
      </c>
      <c r="V51" s="58">
        <v>53</v>
      </c>
      <c r="W51" s="58" t="s">
        <v>173</v>
      </c>
      <c r="X51" s="58"/>
      <c r="Y51" s="58"/>
      <c r="Z51" s="58">
        <v>82</v>
      </c>
      <c r="AA51" s="58" t="s">
        <v>179</v>
      </c>
      <c r="AB51" s="58"/>
      <c r="AC51" s="58"/>
      <c r="AD51" s="58"/>
      <c r="AE51" s="58"/>
      <c r="AF51" s="58"/>
      <c r="AG51" s="58"/>
      <c r="AH51" s="85">
        <f t="shared" si="0"/>
        <v>325</v>
      </c>
      <c r="AI51" s="85">
        <f t="shared" si="1"/>
        <v>65</v>
      </c>
      <c r="AJ51" s="86">
        <f t="shared" si="2"/>
        <v>52</v>
      </c>
      <c r="AK51" s="86">
        <f t="shared" si="3"/>
        <v>0</v>
      </c>
      <c r="AL51" s="77" t="str">
        <f t="shared" si="4"/>
        <v>Pass</v>
      </c>
    </row>
    <row r="52" spans="1:38">
      <c r="A52" s="13">
        <v>12676907</v>
      </c>
      <c r="B52" s="38" t="s">
        <v>48</v>
      </c>
      <c r="C52" s="26" t="s">
        <v>152</v>
      </c>
      <c r="D52" s="26" t="s">
        <v>147</v>
      </c>
      <c r="E52" s="38" t="s">
        <v>148</v>
      </c>
      <c r="F52" s="57">
        <v>96</v>
      </c>
      <c r="G52" s="58" t="s">
        <v>180</v>
      </c>
      <c r="H52" s="36"/>
      <c r="I52" s="36"/>
      <c r="J52" s="58"/>
      <c r="K52" s="58"/>
      <c r="L52" s="58"/>
      <c r="M52" s="58"/>
      <c r="N52" s="58"/>
      <c r="O52" s="58"/>
      <c r="P52" s="58"/>
      <c r="Q52" s="58"/>
      <c r="R52" s="58">
        <v>65</v>
      </c>
      <c r="S52" s="58" t="s">
        <v>179</v>
      </c>
      <c r="T52" s="58">
        <v>92</v>
      </c>
      <c r="U52" s="58" t="s">
        <v>180</v>
      </c>
      <c r="V52" s="58">
        <v>92</v>
      </c>
      <c r="W52" s="58" t="s">
        <v>180</v>
      </c>
      <c r="X52" s="58">
        <v>92</v>
      </c>
      <c r="Y52" s="58" t="s">
        <v>180</v>
      </c>
      <c r="Z52" s="58"/>
      <c r="AA52" s="58"/>
      <c r="AB52" s="58"/>
      <c r="AC52" s="58"/>
      <c r="AD52" s="58"/>
      <c r="AE52" s="58"/>
      <c r="AF52" s="58"/>
      <c r="AG52" s="58"/>
      <c r="AH52" s="85">
        <f t="shared" si="0"/>
        <v>437</v>
      </c>
      <c r="AI52" s="85">
        <f t="shared" si="1"/>
        <v>87.4</v>
      </c>
      <c r="AJ52" s="86">
        <f t="shared" si="2"/>
        <v>7</v>
      </c>
      <c r="AK52" s="86">
        <f t="shared" si="3"/>
        <v>0</v>
      </c>
      <c r="AL52" s="77" t="str">
        <f t="shared" si="4"/>
        <v>Pass</v>
      </c>
    </row>
    <row r="53" spans="1:38">
      <c r="A53" s="13">
        <v>12676908</v>
      </c>
      <c r="B53" s="38" t="s">
        <v>49</v>
      </c>
      <c r="C53" s="26" t="s">
        <v>151</v>
      </c>
      <c r="D53" s="26" t="s">
        <v>147</v>
      </c>
      <c r="E53" s="38" t="s">
        <v>148</v>
      </c>
      <c r="F53" s="57">
        <v>80</v>
      </c>
      <c r="G53" s="58" t="s">
        <v>179</v>
      </c>
      <c r="H53" s="36"/>
      <c r="I53" s="36"/>
      <c r="J53" s="58"/>
      <c r="K53" s="58"/>
      <c r="L53" s="58"/>
      <c r="M53" s="58"/>
      <c r="N53" s="58"/>
      <c r="O53" s="58"/>
      <c r="P53" s="58"/>
      <c r="Q53" s="58"/>
      <c r="R53" s="58">
        <v>57</v>
      </c>
      <c r="S53" s="58" t="s">
        <v>178</v>
      </c>
      <c r="T53" s="58">
        <v>79</v>
      </c>
      <c r="U53" s="58" t="s">
        <v>176</v>
      </c>
      <c r="V53" s="58">
        <v>91</v>
      </c>
      <c r="W53" s="58" t="s">
        <v>180</v>
      </c>
      <c r="X53" s="58">
        <v>77</v>
      </c>
      <c r="Y53" s="58" t="s">
        <v>177</v>
      </c>
      <c r="Z53" s="58"/>
      <c r="AA53" s="58"/>
      <c r="AB53" s="58"/>
      <c r="AC53" s="58"/>
      <c r="AD53" s="58"/>
      <c r="AE53" s="58"/>
      <c r="AF53" s="58"/>
      <c r="AG53" s="58"/>
      <c r="AH53" s="85">
        <f t="shared" si="0"/>
        <v>384</v>
      </c>
      <c r="AI53" s="85">
        <f t="shared" si="1"/>
        <v>76.8</v>
      </c>
      <c r="AJ53" s="86">
        <f t="shared" si="2"/>
        <v>18</v>
      </c>
      <c r="AK53" s="86">
        <f t="shared" si="3"/>
        <v>0</v>
      </c>
      <c r="AL53" s="77" t="str">
        <f t="shared" si="4"/>
        <v>Pass</v>
      </c>
    </row>
    <row r="54" spans="1:38">
      <c r="A54" s="13">
        <v>12676909</v>
      </c>
      <c r="B54" s="38" t="s">
        <v>50</v>
      </c>
      <c r="C54" s="26" t="s">
        <v>151</v>
      </c>
      <c r="D54" s="26" t="s">
        <v>147</v>
      </c>
      <c r="E54" s="38" t="s">
        <v>148</v>
      </c>
      <c r="F54" s="57">
        <v>66</v>
      </c>
      <c r="G54" s="58" t="s">
        <v>175</v>
      </c>
      <c r="H54" s="36"/>
      <c r="I54" s="36"/>
      <c r="J54" s="58"/>
      <c r="K54" s="58"/>
      <c r="L54" s="58"/>
      <c r="M54" s="58"/>
      <c r="N54" s="58"/>
      <c r="O54" s="58"/>
      <c r="P54" s="58"/>
      <c r="Q54" s="58"/>
      <c r="R54" s="58">
        <v>44</v>
      </c>
      <c r="S54" s="58" t="s">
        <v>174</v>
      </c>
      <c r="T54" s="58">
        <v>63</v>
      </c>
      <c r="U54" s="58" t="s">
        <v>178</v>
      </c>
      <c r="V54" s="58">
        <v>53</v>
      </c>
      <c r="W54" s="58" t="s">
        <v>173</v>
      </c>
      <c r="X54" s="58">
        <v>61</v>
      </c>
      <c r="Y54" s="58" t="s">
        <v>175</v>
      </c>
      <c r="Z54" s="58"/>
      <c r="AA54" s="58"/>
      <c r="AB54" s="58"/>
      <c r="AC54" s="58"/>
      <c r="AD54" s="58"/>
      <c r="AE54" s="58"/>
      <c r="AF54" s="58"/>
      <c r="AG54" s="58"/>
      <c r="AH54" s="85">
        <f t="shared" si="0"/>
        <v>287</v>
      </c>
      <c r="AI54" s="85">
        <f t="shared" si="1"/>
        <v>57.4</v>
      </c>
      <c r="AJ54" s="86">
        <f t="shared" si="2"/>
        <v>86</v>
      </c>
      <c r="AK54" s="86">
        <f t="shared" si="3"/>
        <v>0</v>
      </c>
      <c r="AL54" s="77" t="str">
        <f t="shared" si="4"/>
        <v>Pass</v>
      </c>
    </row>
    <row r="55" spans="1:38">
      <c r="A55" s="13">
        <v>12676910</v>
      </c>
      <c r="B55" s="38" t="s">
        <v>51</v>
      </c>
      <c r="C55" s="26" t="s">
        <v>152</v>
      </c>
      <c r="D55" s="26" t="s">
        <v>147</v>
      </c>
      <c r="E55" s="38" t="s">
        <v>148</v>
      </c>
      <c r="F55" s="57">
        <v>84</v>
      </c>
      <c r="G55" s="58" t="s">
        <v>177</v>
      </c>
      <c r="H55" s="36"/>
      <c r="I55" s="36"/>
      <c r="J55" s="58"/>
      <c r="K55" s="58"/>
      <c r="L55" s="58"/>
      <c r="M55" s="58"/>
      <c r="N55" s="58"/>
      <c r="O55" s="58"/>
      <c r="P55" s="58"/>
      <c r="Q55" s="58"/>
      <c r="R55" s="58">
        <v>79</v>
      </c>
      <c r="S55" s="58" t="s">
        <v>176</v>
      </c>
      <c r="T55" s="58">
        <v>84</v>
      </c>
      <c r="U55" s="58" t="s">
        <v>176</v>
      </c>
      <c r="V55" s="58">
        <v>80</v>
      </c>
      <c r="W55" s="58" t="s">
        <v>176</v>
      </c>
      <c r="X55" s="58"/>
      <c r="Y55" s="58"/>
      <c r="Z55" s="58">
        <v>90</v>
      </c>
      <c r="AA55" s="58" t="s">
        <v>176</v>
      </c>
      <c r="AB55" s="58"/>
      <c r="AC55" s="58"/>
      <c r="AD55" s="58"/>
      <c r="AE55" s="58"/>
      <c r="AF55" s="58"/>
      <c r="AG55" s="58"/>
      <c r="AH55" s="85">
        <f t="shared" si="0"/>
        <v>417</v>
      </c>
      <c r="AI55" s="85">
        <f t="shared" si="1"/>
        <v>83.4</v>
      </c>
      <c r="AJ55" s="86">
        <f t="shared" si="2"/>
        <v>14</v>
      </c>
      <c r="AK55" s="86">
        <f t="shared" si="3"/>
        <v>0</v>
      </c>
      <c r="AL55" s="77" t="str">
        <f t="shared" si="4"/>
        <v>Pass</v>
      </c>
    </row>
    <row r="56" spans="1:38">
      <c r="A56" s="13">
        <v>12676911</v>
      </c>
      <c r="B56" s="38" t="s">
        <v>52</v>
      </c>
      <c r="C56" s="26" t="s">
        <v>152</v>
      </c>
      <c r="D56" s="26" t="s">
        <v>147</v>
      </c>
      <c r="E56" s="38" t="s">
        <v>148</v>
      </c>
      <c r="F56" s="57">
        <v>78</v>
      </c>
      <c r="G56" s="58" t="s">
        <v>179</v>
      </c>
      <c r="H56" s="36"/>
      <c r="I56" s="36"/>
      <c r="J56" s="58"/>
      <c r="K56" s="58"/>
      <c r="L56" s="58"/>
      <c r="M56" s="58"/>
      <c r="N56" s="58"/>
      <c r="O56" s="58"/>
      <c r="P56" s="58"/>
      <c r="Q56" s="58"/>
      <c r="R56" s="58">
        <v>29</v>
      </c>
      <c r="S56" s="58" t="s">
        <v>181</v>
      </c>
      <c r="T56" s="58">
        <v>50</v>
      </c>
      <c r="U56" s="58" t="s">
        <v>174</v>
      </c>
      <c r="V56" s="58">
        <v>59</v>
      </c>
      <c r="W56" s="58" t="s">
        <v>175</v>
      </c>
      <c r="X56" s="58">
        <v>60</v>
      </c>
      <c r="Y56" s="58" t="s">
        <v>175</v>
      </c>
      <c r="Z56" s="58"/>
      <c r="AA56" s="58"/>
      <c r="AB56" s="58"/>
      <c r="AC56" s="58"/>
      <c r="AD56" s="58"/>
      <c r="AE56" s="58"/>
      <c r="AF56" s="58"/>
      <c r="AG56" s="58"/>
      <c r="AH56" s="85">
        <f t="shared" si="0"/>
        <v>276</v>
      </c>
      <c r="AI56" s="85">
        <f t="shared" si="1"/>
        <v>55.2</v>
      </c>
      <c r="AJ56" s="86" t="str">
        <f t="shared" si="2"/>
        <v/>
      </c>
      <c r="AK56" s="86">
        <f t="shared" si="3"/>
        <v>1</v>
      </c>
      <c r="AL56" s="77" t="str">
        <f t="shared" si="4"/>
        <v>Comp</v>
      </c>
    </row>
    <row r="57" spans="1:38">
      <c r="A57" s="13">
        <v>12676912</v>
      </c>
      <c r="B57" s="38" t="s">
        <v>53</v>
      </c>
      <c r="C57" s="26" t="s">
        <v>151</v>
      </c>
      <c r="D57" s="26" t="s">
        <v>147</v>
      </c>
      <c r="E57" s="38" t="s">
        <v>148</v>
      </c>
      <c r="F57" s="57">
        <v>85</v>
      </c>
      <c r="G57" s="58" t="s">
        <v>177</v>
      </c>
      <c r="H57" s="58">
        <v>68</v>
      </c>
      <c r="I57" s="58" t="s">
        <v>175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>
        <v>51</v>
      </c>
      <c r="U57" s="58" t="s">
        <v>174</v>
      </c>
      <c r="V57" s="58">
        <v>50</v>
      </c>
      <c r="W57" s="58" t="s">
        <v>174</v>
      </c>
      <c r="X57" s="58">
        <v>57</v>
      </c>
      <c r="Y57" s="58" t="s">
        <v>173</v>
      </c>
      <c r="Z57" s="58"/>
      <c r="AA57" s="58"/>
      <c r="AB57" s="58"/>
      <c r="AC57" s="58"/>
      <c r="AD57" s="58"/>
      <c r="AE57" s="58"/>
      <c r="AF57" s="58"/>
      <c r="AG57" s="58"/>
      <c r="AH57" s="85">
        <f t="shared" si="0"/>
        <v>311</v>
      </c>
      <c r="AI57" s="85">
        <f t="shared" si="1"/>
        <v>62.2</v>
      </c>
      <c r="AJ57" s="86">
        <f t="shared" si="2"/>
        <v>68</v>
      </c>
      <c r="AK57" s="86">
        <f t="shared" si="3"/>
        <v>0</v>
      </c>
      <c r="AL57" s="77" t="str">
        <f t="shared" si="4"/>
        <v>Pass</v>
      </c>
    </row>
    <row r="58" spans="1:38">
      <c r="A58" s="13">
        <v>12676913</v>
      </c>
      <c r="B58" s="38" t="s">
        <v>54</v>
      </c>
      <c r="C58" s="26" t="s">
        <v>151</v>
      </c>
      <c r="D58" s="26" t="s">
        <v>147</v>
      </c>
      <c r="E58" s="38" t="s">
        <v>148</v>
      </c>
      <c r="F58" s="57">
        <v>76</v>
      </c>
      <c r="G58" s="58" t="s">
        <v>179</v>
      </c>
      <c r="H58" s="36"/>
      <c r="I58" s="36"/>
      <c r="J58" s="58"/>
      <c r="K58" s="58"/>
      <c r="L58" s="58"/>
      <c r="M58" s="58"/>
      <c r="N58" s="58"/>
      <c r="O58" s="58"/>
      <c r="P58" s="58"/>
      <c r="Q58" s="58"/>
      <c r="R58" s="58">
        <v>49</v>
      </c>
      <c r="S58" s="58" t="s">
        <v>173</v>
      </c>
      <c r="T58" s="58">
        <v>59</v>
      </c>
      <c r="U58" s="58" t="s">
        <v>175</v>
      </c>
      <c r="V58" s="58">
        <v>56</v>
      </c>
      <c r="W58" s="58" t="s">
        <v>173</v>
      </c>
      <c r="X58" s="58">
        <v>53</v>
      </c>
      <c r="Y58" s="58" t="s">
        <v>174</v>
      </c>
      <c r="Z58" s="58"/>
      <c r="AA58" s="58"/>
      <c r="AB58" s="58"/>
      <c r="AC58" s="58"/>
      <c r="AD58" s="58"/>
      <c r="AE58" s="58"/>
      <c r="AF58" s="58"/>
      <c r="AG58" s="58"/>
      <c r="AH58" s="85">
        <f t="shared" si="0"/>
        <v>293</v>
      </c>
      <c r="AI58" s="85">
        <f t="shared" si="1"/>
        <v>58.6</v>
      </c>
      <c r="AJ58" s="86">
        <f t="shared" si="2"/>
        <v>81</v>
      </c>
      <c r="AK58" s="86">
        <f t="shared" si="3"/>
        <v>0</v>
      </c>
      <c r="AL58" s="77" t="str">
        <f t="shared" si="4"/>
        <v>Pass</v>
      </c>
    </row>
    <row r="59" spans="1:38">
      <c r="A59" s="13">
        <v>12676914</v>
      </c>
      <c r="B59" s="38" t="s">
        <v>55</v>
      </c>
      <c r="C59" s="26" t="s">
        <v>152</v>
      </c>
      <c r="D59" s="26" t="s">
        <v>147</v>
      </c>
      <c r="E59" s="38" t="s">
        <v>148</v>
      </c>
      <c r="F59" s="57">
        <v>83</v>
      </c>
      <c r="G59" s="58" t="s">
        <v>177</v>
      </c>
      <c r="H59" s="58">
        <v>68</v>
      </c>
      <c r="I59" s="58" t="s">
        <v>175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>
        <v>53</v>
      </c>
      <c r="U59" s="58" t="s">
        <v>173</v>
      </c>
      <c r="V59" s="58">
        <v>51</v>
      </c>
      <c r="W59" s="58" t="s">
        <v>174</v>
      </c>
      <c r="X59" s="58">
        <v>53</v>
      </c>
      <c r="Y59" s="58" t="s">
        <v>174</v>
      </c>
      <c r="Z59" s="58"/>
      <c r="AA59" s="58"/>
      <c r="AB59" s="58"/>
      <c r="AC59" s="58"/>
      <c r="AD59" s="58"/>
      <c r="AE59" s="58"/>
      <c r="AF59" s="58"/>
      <c r="AG59" s="58"/>
      <c r="AH59" s="85">
        <f t="shared" si="0"/>
        <v>308</v>
      </c>
      <c r="AI59" s="85">
        <f t="shared" si="1"/>
        <v>61.6</v>
      </c>
      <c r="AJ59" s="86">
        <f t="shared" si="2"/>
        <v>73</v>
      </c>
      <c r="AK59" s="86">
        <f t="shared" si="3"/>
        <v>0</v>
      </c>
      <c r="AL59" s="77" t="str">
        <f t="shared" si="4"/>
        <v>Pass</v>
      </c>
    </row>
    <row r="60" spans="1:38">
      <c r="A60" s="13">
        <v>12676915</v>
      </c>
      <c r="B60" s="38" t="s">
        <v>56</v>
      </c>
      <c r="C60" s="26" t="s">
        <v>151</v>
      </c>
      <c r="D60" s="26" t="s">
        <v>147</v>
      </c>
      <c r="E60" s="38" t="s">
        <v>148</v>
      </c>
      <c r="F60" s="57">
        <v>79</v>
      </c>
      <c r="G60" s="58" t="s">
        <v>179</v>
      </c>
      <c r="H60" s="36"/>
      <c r="I60" s="36"/>
      <c r="J60" s="58"/>
      <c r="K60" s="58"/>
      <c r="L60" s="58"/>
      <c r="M60" s="58"/>
      <c r="N60" s="58"/>
      <c r="O60" s="58"/>
      <c r="P60" s="58"/>
      <c r="Q60" s="58"/>
      <c r="R60" s="58">
        <v>46</v>
      </c>
      <c r="S60" s="58" t="s">
        <v>173</v>
      </c>
      <c r="T60" s="58">
        <v>60</v>
      </c>
      <c r="U60" s="58" t="s">
        <v>175</v>
      </c>
      <c r="V60" s="58">
        <v>61</v>
      </c>
      <c r="W60" s="58" t="s">
        <v>178</v>
      </c>
      <c r="X60" s="58"/>
      <c r="Y60" s="58"/>
      <c r="Z60" s="58">
        <v>75</v>
      </c>
      <c r="AA60" s="58" t="s">
        <v>178</v>
      </c>
      <c r="AB60" s="58"/>
      <c r="AC60" s="58"/>
      <c r="AD60" s="58"/>
      <c r="AE60" s="58"/>
      <c r="AF60" s="58"/>
      <c r="AG60" s="58"/>
      <c r="AH60" s="85">
        <f t="shared" si="0"/>
        <v>321</v>
      </c>
      <c r="AI60" s="85">
        <f t="shared" si="1"/>
        <v>64.2</v>
      </c>
      <c r="AJ60" s="86">
        <f t="shared" si="2"/>
        <v>58</v>
      </c>
      <c r="AK60" s="86">
        <f t="shared" si="3"/>
        <v>0</v>
      </c>
      <c r="AL60" s="77" t="str">
        <f t="shared" si="4"/>
        <v>Pass</v>
      </c>
    </row>
    <row r="61" spans="1:38">
      <c r="A61" s="13">
        <v>12676916</v>
      </c>
      <c r="B61" s="38" t="s">
        <v>57</v>
      </c>
      <c r="C61" s="26" t="s">
        <v>152</v>
      </c>
      <c r="D61" s="26" t="s">
        <v>147</v>
      </c>
      <c r="E61" s="38" t="s">
        <v>148</v>
      </c>
      <c r="F61" s="57">
        <v>90</v>
      </c>
      <c r="G61" s="58" t="s">
        <v>176</v>
      </c>
      <c r="H61" s="36"/>
      <c r="I61" s="36"/>
      <c r="J61" s="58"/>
      <c r="K61" s="58"/>
      <c r="L61" s="58"/>
      <c r="M61" s="58"/>
      <c r="N61" s="58"/>
      <c r="O61" s="58"/>
      <c r="P61" s="58"/>
      <c r="Q61" s="58"/>
      <c r="R61" s="58">
        <v>72</v>
      </c>
      <c r="S61" s="58" t="s">
        <v>177</v>
      </c>
      <c r="T61" s="58">
        <v>94</v>
      </c>
      <c r="U61" s="58" t="s">
        <v>180</v>
      </c>
      <c r="V61" s="58">
        <v>88</v>
      </c>
      <c r="W61" s="58" t="s">
        <v>176</v>
      </c>
      <c r="X61" s="58"/>
      <c r="Y61" s="58"/>
      <c r="Z61" s="58">
        <v>93</v>
      </c>
      <c r="AA61" s="58" t="s">
        <v>176</v>
      </c>
      <c r="AB61" s="58"/>
      <c r="AC61" s="58"/>
      <c r="AD61" s="58"/>
      <c r="AE61" s="58"/>
      <c r="AF61" s="58"/>
      <c r="AG61" s="58"/>
      <c r="AH61" s="85">
        <f t="shared" si="0"/>
        <v>437</v>
      </c>
      <c r="AI61" s="85">
        <f t="shared" si="1"/>
        <v>87.4</v>
      </c>
      <c r="AJ61" s="86">
        <f t="shared" si="2"/>
        <v>7</v>
      </c>
      <c r="AK61" s="86">
        <f t="shared" si="3"/>
        <v>0</v>
      </c>
      <c r="AL61" s="77" t="str">
        <f t="shared" si="4"/>
        <v>Pass</v>
      </c>
    </row>
    <row r="62" spans="1:38" ht="22.5">
      <c r="A62" s="13">
        <v>12676917</v>
      </c>
      <c r="B62" s="38" t="s">
        <v>58</v>
      </c>
      <c r="C62" s="26" t="s">
        <v>151</v>
      </c>
      <c r="D62" s="26" t="s">
        <v>147</v>
      </c>
      <c r="E62" s="38" t="s">
        <v>148</v>
      </c>
      <c r="F62" s="57">
        <v>65</v>
      </c>
      <c r="G62" s="58" t="s">
        <v>175</v>
      </c>
      <c r="H62" s="36"/>
      <c r="I62" s="36"/>
      <c r="J62" s="58"/>
      <c r="K62" s="58"/>
      <c r="L62" s="58"/>
      <c r="M62" s="58"/>
      <c r="N62" s="58"/>
      <c r="O62" s="58"/>
      <c r="P62" s="58"/>
      <c r="Q62" s="58"/>
      <c r="R62" s="58">
        <v>27</v>
      </c>
      <c r="S62" s="58" t="s">
        <v>181</v>
      </c>
      <c r="T62" s="58">
        <v>33</v>
      </c>
      <c r="U62" s="58" t="s">
        <v>181</v>
      </c>
      <c r="V62" s="58">
        <v>32</v>
      </c>
      <c r="W62" s="58" t="s">
        <v>181</v>
      </c>
      <c r="X62" s="58">
        <v>52</v>
      </c>
      <c r="Y62" s="58" t="s">
        <v>174</v>
      </c>
      <c r="Z62" s="58"/>
      <c r="AA62" s="58"/>
      <c r="AB62" s="58"/>
      <c r="AC62" s="58"/>
      <c r="AD62" s="58"/>
      <c r="AE62" s="58"/>
      <c r="AF62" s="58"/>
      <c r="AG62" s="58"/>
      <c r="AH62" s="85">
        <f t="shared" si="0"/>
        <v>209</v>
      </c>
      <c r="AI62" s="85">
        <f t="shared" si="1"/>
        <v>41.8</v>
      </c>
      <c r="AJ62" s="86" t="str">
        <f t="shared" si="2"/>
        <v/>
      </c>
      <c r="AK62" s="86">
        <f t="shared" si="3"/>
        <v>3</v>
      </c>
      <c r="AL62" s="94" t="str">
        <f t="shared" si="4"/>
        <v>Essential Repeat</v>
      </c>
    </row>
    <row r="63" spans="1:38">
      <c r="A63" s="13">
        <v>12676918</v>
      </c>
      <c r="B63" s="38" t="s">
        <v>59</v>
      </c>
      <c r="C63" s="26" t="s">
        <v>152</v>
      </c>
      <c r="D63" s="26" t="s">
        <v>147</v>
      </c>
      <c r="E63" s="38" t="s">
        <v>148</v>
      </c>
      <c r="F63" s="57">
        <v>95</v>
      </c>
      <c r="G63" s="58" t="s">
        <v>180</v>
      </c>
      <c r="H63" s="36"/>
      <c r="I63" s="36"/>
      <c r="J63" s="58"/>
      <c r="K63" s="58"/>
      <c r="L63" s="58"/>
      <c r="M63" s="58"/>
      <c r="N63" s="58"/>
      <c r="O63" s="58"/>
      <c r="P63" s="58"/>
      <c r="Q63" s="58"/>
      <c r="R63" s="58">
        <v>59</v>
      </c>
      <c r="S63" s="58" t="s">
        <v>178</v>
      </c>
      <c r="T63" s="58">
        <v>80</v>
      </c>
      <c r="U63" s="58" t="s">
        <v>176</v>
      </c>
      <c r="V63" s="58">
        <v>76</v>
      </c>
      <c r="W63" s="58" t="s">
        <v>177</v>
      </c>
      <c r="X63" s="58">
        <v>95</v>
      </c>
      <c r="Y63" s="58" t="s">
        <v>180</v>
      </c>
      <c r="Z63" s="58"/>
      <c r="AA63" s="58"/>
      <c r="AB63" s="58"/>
      <c r="AC63" s="58"/>
      <c r="AD63" s="58"/>
      <c r="AE63" s="58"/>
      <c r="AF63" s="58"/>
      <c r="AG63" s="58"/>
      <c r="AH63" s="85">
        <f t="shared" si="0"/>
        <v>405</v>
      </c>
      <c r="AI63" s="85">
        <f t="shared" si="1"/>
        <v>81</v>
      </c>
      <c r="AJ63" s="86">
        <f t="shared" si="2"/>
        <v>15</v>
      </c>
      <c r="AK63" s="86">
        <f t="shared" si="3"/>
        <v>0</v>
      </c>
      <c r="AL63" s="77" t="str">
        <f t="shared" si="4"/>
        <v>Pass</v>
      </c>
    </row>
    <row r="64" spans="1:38">
      <c r="A64" s="13">
        <v>12676919</v>
      </c>
      <c r="B64" s="38" t="s">
        <v>60</v>
      </c>
      <c r="C64" s="26" t="s">
        <v>151</v>
      </c>
      <c r="D64" s="26" t="s">
        <v>147</v>
      </c>
      <c r="E64" s="38" t="s">
        <v>148</v>
      </c>
      <c r="F64" s="57">
        <v>67</v>
      </c>
      <c r="G64" s="58" t="s">
        <v>175</v>
      </c>
      <c r="H64" s="36"/>
      <c r="I64" s="36"/>
      <c r="J64" s="58"/>
      <c r="K64" s="58"/>
      <c r="L64" s="58"/>
      <c r="M64" s="58"/>
      <c r="N64" s="58"/>
      <c r="O64" s="58"/>
      <c r="P64" s="58"/>
      <c r="Q64" s="58"/>
      <c r="R64" s="58">
        <v>55</v>
      </c>
      <c r="S64" s="58" t="s">
        <v>178</v>
      </c>
      <c r="T64" s="58">
        <v>59</v>
      </c>
      <c r="U64" s="58" t="s">
        <v>175</v>
      </c>
      <c r="V64" s="58">
        <v>50</v>
      </c>
      <c r="W64" s="58" t="s">
        <v>174</v>
      </c>
      <c r="X64" s="58"/>
      <c r="Y64" s="58"/>
      <c r="Z64" s="58">
        <v>86</v>
      </c>
      <c r="AA64" s="58" t="s">
        <v>177</v>
      </c>
      <c r="AB64" s="58"/>
      <c r="AC64" s="58"/>
      <c r="AD64" s="58"/>
      <c r="AE64" s="58"/>
      <c r="AF64" s="58"/>
      <c r="AG64" s="58"/>
      <c r="AH64" s="85">
        <f t="shared" si="0"/>
        <v>317</v>
      </c>
      <c r="AI64" s="85">
        <f t="shared" si="1"/>
        <v>63.4</v>
      </c>
      <c r="AJ64" s="86">
        <f t="shared" si="2"/>
        <v>61</v>
      </c>
      <c r="AK64" s="86">
        <f t="shared" si="3"/>
        <v>0</v>
      </c>
      <c r="AL64" s="77" t="str">
        <f t="shared" si="4"/>
        <v>Pass</v>
      </c>
    </row>
    <row r="65" spans="1:38">
      <c r="A65" s="13">
        <v>12676920</v>
      </c>
      <c r="B65" s="38" t="s">
        <v>61</v>
      </c>
      <c r="C65" s="26" t="s">
        <v>152</v>
      </c>
      <c r="D65" s="26" t="s">
        <v>147</v>
      </c>
      <c r="E65" s="38" t="s">
        <v>148</v>
      </c>
      <c r="F65" s="57">
        <v>79</v>
      </c>
      <c r="G65" s="58" t="s">
        <v>179</v>
      </c>
      <c r="H65" s="36"/>
      <c r="I65" s="36"/>
      <c r="J65" s="58"/>
      <c r="K65" s="58"/>
      <c r="L65" s="58"/>
      <c r="M65" s="58"/>
      <c r="N65" s="58"/>
      <c r="O65" s="58"/>
      <c r="P65" s="58"/>
      <c r="Q65" s="58"/>
      <c r="R65" s="58">
        <v>63</v>
      </c>
      <c r="S65" s="58" t="s">
        <v>179</v>
      </c>
      <c r="T65" s="58">
        <v>80</v>
      </c>
      <c r="U65" s="58" t="s">
        <v>176</v>
      </c>
      <c r="V65" s="58">
        <v>69</v>
      </c>
      <c r="W65" s="58" t="s">
        <v>179</v>
      </c>
      <c r="X65" s="58">
        <v>78</v>
      </c>
      <c r="Y65" s="58" t="s">
        <v>177</v>
      </c>
      <c r="Z65" s="58"/>
      <c r="AA65" s="58"/>
      <c r="AB65" s="58"/>
      <c r="AC65" s="58"/>
      <c r="AD65" s="58"/>
      <c r="AE65" s="58"/>
      <c r="AF65" s="58"/>
      <c r="AG65" s="58"/>
      <c r="AH65" s="85">
        <f t="shared" si="0"/>
        <v>369</v>
      </c>
      <c r="AI65" s="85">
        <f t="shared" si="1"/>
        <v>73.8</v>
      </c>
      <c r="AJ65" s="86">
        <f t="shared" si="2"/>
        <v>25</v>
      </c>
      <c r="AK65" s="86">
        <f t="shared" si="3"/>
        <v>0</v>
      </c>
      <c r="AL65" s="77" t="str">
        <f t="shared" si="4"/>
        <v>Pass</v>
      </c>
    </row>
    <row r="66" spans="1:38">
      <c r="A66" s="13">
        <v>12676921</v>
      </c>
      <c r="B66" s="38" t="s">
        <v>62</v>
      </c>
      <c r="C66" s="26" t="s">
        <v>152</v>
      </c>
      <c r="D66" s="26" t="s">
        <v>147</v>
      </c>
      <c r="E66" s="38" t="s">
        <v>148</v>
      </c>
      <c r="F66" s="57">
        <v>95</v>
      </c>
      <c r="G66" s="58" t="s">
        <v>180</v>
      </c>
      <c r="H66" s="36"/>
      <c r="I66" s="36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>
        <v>91</v>
      </c>
      <c r="U66" s="58" t="s">
        <v>180</v>
      </c>
      <c r="V66" s="58">
        <v>97</v>
      </c>
      <c r="W66" s="58" t="s">
        <v>180</v>
      </c>
      <c r="X66" s="58">
        <v>91</v>
      </c>
      <c r="Y66" s="58" t="s">
        <v>180</v>
      </c>
      <c r="Z66" s="58"/>
      <c r="AA66" s="58"/>
      <c r="AB66" s="58">
        <v>97</v>
      </c>
      <c r="AC66" s="58" t="s">
        <v>180</v>
      </c>
      <c r="AD66" s="58"/>
      <c r="AE66" s="58"/>
      <c r="AF66" s="58"/>
      <c r="AG66" s="58"/>
      <c r="AH66" s="85">
        <f t="shared" si="0"/>
        <v>471</v>
      </c>
      <c r="AI66" s="85">
        <f t="shared" si="1"/>
        <v>94.2</v>
      </c>
      <c r="AJ66" s="86">
        <f t="shared" si="2"/>
        <v>1</v>
      </c>
      <c r="AK66" s="86">
        <f t="shared" si="3"/>
        <v>0</v>
      </c>
      <c r="AL66" s="77" t="str">
        <f t="shared" si="4"/>
        <v>Pass</v>
      </c>
    </row>
    <row r="67" spans="1:38">
      <c r="A67" s="13">
        <v>12676922</v>
      </c>
      <c r="B67" s="38" t="s">
        <v>63</v>
      </c>
      <c r="C67" s="26" t="s">
        <v>152</v>
      </c>
      <c r="D67" s="26" t="s">
        <v>147</v>
      </c>
      <c r="E67" s="38" t="s">
        <v>148</v>
      </c>
      <c r="F67" s="57">
        <v>89</v>
      </c>
      <c r="G67" s="58" t="s">
        <v>176</v>
      </c>
      <c r="H67" s="36"/>
      <c r="I67" s="36"/>
      <c r="J67" s="58"/>
      <c r="K67" s="58"/>
      <c r="L67" s="58"/>
      <c r="M67" s="58"/>
      <c r="N67" s="58"/>
      <c r="O67" s="58"/>
      <c r="P67" s="58"/>
      <c r="Q67" s="58"/>
      <c r="R67" s="58">
        <v>74</v>
      </c>
      <c r="S67" s="58" t="s">
        <v>177</v>
      </c>
      <c r="T67" s="58">
        <v>90</v>
      </c>
      <c r="U67" s="58" t="s">
        <v>180</v>
      </c>
      <c r="V67" s="58">
        <v>91</v>
      </c>
      <c r="W67" s="58" t="s">
        <v>180</v>
      </c>
      <c r="X67" s="58">
        <v>89</v>
      </c>
      <c r="Y67" s="58" t="s">
        <v>176</v>
      </c>
      <c r="Z67" s="58"/>
      <c r="AA67" s="58"/>
      <c r="AB67" s="58"/>
      <c r="AC67" s="58"/>
      <c r="AD67" s="58"/>
      <c r="AE67" s="58"/>
      <c r="AF67" s="58"/>
      <c r="AG67" s="58"/>
      <c r="AH67" s="85">
        <f t="shared" si="0"/>
        <v>433</v>
      </c>
      <c r="AI67" s="85">
        <f t="shared" si="1"/>
        <v>86.6</v>
      </c>
      <c r="AJ67" s="86">
        <f t="shared" si="2"/>
        <v>10</v>
      </c>
      <c r="AK67" s="86">
        <f t="shared" si="3"/>
        <v>0</v>
      </c>
      <c r="AL67" s="77" t="str">
        <f t="shared" si="4"/>
        <v>Pass</v>
      </c>
    </row>
    <row r="68" spans="1:38" ht="22.5">
      <c r="A68" s="13">
        <v>12676923</v>
      </c>
      <c r="B68" s="38" t="s">
        <v>64</v>
      </c>
      <c r="C68" s="26" t="s">
        <v>152</v>
      </c>
      <c r="D68" s="26" t="s">
        <v>147</v>
      </c>
      <c r="E68" s="38" t="s">
        <v>148</v>
      </c>
      <c r="F68" s="57">
        <v>68</v>
      </c>
      <c r="G68" s="58" t="s">
        <v>175</v>
      </c>
      <c r="H68" s="36"/>
      <c r="I68" s="36"/>
      <c r="J68" s="58"/>
      <c r="K68" s="58"/>
      <c r="L68" s="58"/>
      <c r="M68" s="58"/>
      <c r="N68" s="58"/>
      <c r="O68" s="58"/>
      <c r="P68" s="58"/>
      <c r="Q68" s="58"/>
      <c r="R68" s="58">
        <v>24</v>
      </c>
      <c r="S68" s="58" t="s">
        <v>181</v>
      </c>
      <c r="T68" s="58">
        <v>32</v>
      </c>
      <c r="U68" s="58" t="s">
        <v>181</v>
      </c>
      <c r="V68" s="58">
        <v>36</v>
      </c>
      <c r="W68" s="58" t="s">
        <v>181</v>
      </c>
      <c r="X68" s="58"/>
      <c r="Y68" s="58"/>
      <c r="Z68" s="58">
        <v>72</v>
      </c>
      <c r="AA68" s="58" t="s">
        <v>178</v>
      </c>
      <c r="AB68" s="58"/>
      <c r="AC68" s="58"/>
      <c r="AD68" s="58"/>
      <c r="AE68" s="58"/>
      <c r="AF68" s="58"/>
      <c r="AG68" s="58"/>
      <c r="AH68" s="85">
        <f t="shared" si="0"/>
        <v>232</v>
      </c>
      <c r="AI68" s="85">
        <f t="shared" si="1"/>
        <v>46.4</v>
      </c>
      <c r="AJ68" s="86" t="str">
        <f t="shared" si="2"/>
        <v/>
      </c>
      <c r="AK68" s="86">
        <f t="shared" si="3"/>
        <v>3</v>
      </c>
      <c r="AL68" s="94" t="str">
        <f t="shared" si="4"/>
        <v>Essential Repeat</v>
      </c>
    </row>
    <row r="69" spans="1:38">
      <c r="A69" s="13">
        <v>12676924</v>
      </c>
      <c r="B69" s="38" t="s">
        <v>65</v>
      </c>
      <c r="C69" s="26" t="s">
        <v>151</v>
      </c>
      <c r="D69" s="26" t="s">
        <v>147</v>
      </c>
      <c r="E69" s="38" t="s">
        <v>148</v>
      </c>
      <c r="F69" s="57">
        <v>46</v>
      </c>
      <c r="G69" s="58" t="s">
        <v>174</v>
      </c>
      <c r="H69" s="36"/>
      <c r="I69" s="36"/>
      <c r="J69" s="58"/>
      <c r="K69" s="58"/>
      <c r="L69" s="58"/>
      <c r="M69" s="58"/>
      <c r="N69" s="58"/>
      <c r="O69" s="58"/>
      <c r="P69" s="58"/>
      <c r="Q69" s="58"/>
      <c r="R69" s="58">
        <v>43</v>
      </c>
      <c r="S69" s="58" t="s">
        <v>174</v>
      </c>
      <c r="T69" s="58">
        <v>59</v>
      </c>
      <c r="U69" s="58" t="s">
        <v>175</v>
      </c>
      <c r="V69" s="58">
        <v>51</v>
      </c>
      <c r="W69" s="58" t="s">
        <v>174</v>
      </c>
      <c r="X69" s="58"/>
      <c r="Y69" s="58"/>
      <c r="Z69" s="58">
        <v>73</v>
      </c>
      <c r="AA69" s="58" t="s">
        <v>178</v>
      </c>
      <c r="AB69" s="58"/>
      <c r="AC69" s="58"/>
      <c r="AD69" s="58"/>
      <c r="AE69" s="58"/>
      <c r="AF69" s="58"/>
      <c r="AG69" s="58"/>
      <c r="AH69" s="85">
        <f t="shared" ref="AH69:AH132" si="5">SUM(F69:AG69)</f>
        <v>272</v>
      </c>
      <c r="AI69" s="85">
        <f t="shared" ref="AI69:AI132" si="6">AH69/5</f>
        <v>54.4</v>
      </c>
      <c r="AJ69" s="86">
        <f t="shared" ref="AJ69:AJ132" si="7">IF(AL69="Pass",RANK(AH69,$AH$4:$AH$180,0),"")</f>
        <v>107</v>
      </c>
      <c r="AK69" s="86">
        <f t="shared" ref="AK69:AK132" si="8">COUNTIF(F69:AG69,"E")</f>
        <v>0</v>
      </c>
      <c r="AL69" s="77" t="str">
        <f t="shared" ref="AL69:AL132" si="9">IF(AK69&gt;1,"Essential Repeat",IF(AK69=1,"Comp","Pass"))</f>
        <v>Pass</v>
      </c>
    </row>
    <row r="70" spans="1:38">
      <c r="A70" s="13">
        <v>12676925</v>
      </c>
      <c r="B70" s="38" t="s">
        <v>66</v>
      </c>
      <c r="C70" s="26" t="s">
        <v>152</v>
      </c>
      <c r="D70" s="26" t="s">
        <v>147</v>
      </c>
      <c r="E70" s="38" t="s">
        <v>148</v>
      </c>
      <c r="F70" s="57">
        <v>80</v>
      </c>
      <c r="G70" s="58" t="s">
        <v>179</v>
      </c>
      <c r="H70" s="36"/>
      <c r="I70" s="36"/>
      <c r="J70" s="58"/>
      <c r="K70" s="58"/>
      <c r="L70" s="58"/>
      <c r="M70" s="58"/>
      <c r="N70" s="58"/>
      <c r="O70" s="58"/>
      <c r="P70" s="58"/>
      <c r="Q70" s="58"/>
      <c r="R70" s="58">
        <v>46</v>
      </c>
      <c r="S70" s="58" t="s">
        <v>173</v>
      </c>
      <c r="T70" s="58">
        <v>66</v>
      </c>
      <c r="U70" s="58" t="s">
        <v>179</v>
      </c>
      <c r="V70" s="58">
        <v>52</v>
      </c>
      <c r="W70" s="58" t="s">
        <v>174</v>
      </c>
      <c r="X70" s="58"/>
      <c r="Y70" s="58"/>
      <c r="Z70" s="58">
        <v>68</v>
      </c>
      <c r="AA70" s="58" t="s">
        <v>175</v>
      </c>
      <c r="AB70" s="58"/>
      <c r="AC70" s="58"/>
      <c r="AD70" s="58"/>
      <c r="AE70" s="58"/>
      <c r="AF70" s="58"/>
      <c r="AG70" s="58"/>
      <c r="AH70" s="85">
        <f t="shared" si="5"/>
        <v>312</v>
      </c>
      <c r="AI70" s="85">
        <f t="shared" si="6"/>
        <v>62.4</v>
      </c>
      <c r="AJ70" s="86">
        <f t="shared" si="7"/>
        <v>64</v>
      </c>
      <c r="AK70" s="86">
        <f t="shared" si="8"/>
        <v>0</v>
      </c>
      <c r="AL70" s="77" t="str">
        <f t="shared" si="9"/>
        <v>Pass</v>
      </c>
    </row>
    <row r="71" spans="1:38">
      <c r="A71" s="13">
        <v>12676926</v>
      </c>
      <c r="B71" s="38" t="s">
        <v>67</v>
      </c>
      <c r="C71" s="26" t="s">
        <v>151</v>
      </c>
      <c r="D71" s="26" t="s">
        <v>147</v>
      </c>
      <c r="E71" s="38" t="s">
        <v>148</v>
      </c>
      <c r="F71" s="57">
        <v>65</v>
      </c>
      <c r="G71" s="58" t="s">
        <v>175</v>
      </c>
      <c r="H71" s="36"/>
      <c r="I71" s="36"/>
      <c r="J71" s="58"/>
      <c r="K71" s="58"/>
      <c r="L71" s="58"/>
      <c r="M71" s="58"/>
      <c r="N71" s="58"/>
      <c r="O71" s="58"/>
      <c r="P71" s="58"/>
      <c r="Q71" s="58"/>
      <c r="R71" s="58">
        <v>25</v>
      </c>
      <c r="S71" s="58" t="s">
        <v>181</v>
      </c>
      <c r="T71" s="58">
        <v>52</v>
      </c>
      <c r="U71" s="58" t="s">
        <v>173</v>
      </c>
      <c r="V71" s="58">
        <v>50</v>
      </c>
      <c r="W71" s="58" t="s">
        <v>174</v>
      </c>
      <c r="X71" s="58"/>
      <c r="Y71" s="58"/>
      <c r="Z71" s="58">
        <v>63</v>
      </c>
      <c r="AA71" s="58" t="s">
        <v>175</v>
      </c>
      <c r="AB71" s="58"/>
      <c r="AC71" s="58"/>
      <c r="AD71" s="58"/>
      <c r="AE71" s="58"/>
      <c r="AF71" s="58"/>
      <c r="AG71" s="58"/>
      <c r="AH71" s="85">
        <f t="shared" si="5"/>
        <v>255</v>
      </c>
      <c r="AI71" s="85">
        <f t="shared" si="6"/>
        <v>51</v>
      </c>
      <c r="AJ71" s="86" t="str">
        <f t="shared" si="7"/>
        <v/>
      </c>
      <c r="AK71" s="86">
        <f t="shared" si="8"/>
        <v>1</v>
      </c>
      <c r="AL71" s="77" t="str">
        <f t="shared" si="9"/>
        <v>Comp</v>
      </c>
    </row>
    <row r="72" spans="1:38">
      <c r="A72" s="13">
        <v>12676927</v>
      </c>
      <c r="B72" s="38" t="s">
        <v>68</v>
      </c>
      <c r="C72" s="26" t="s">
        <v>152</v>
      </c>
      <c r="D72" s="26" t="s">
        <v>147</v>
      </c>
      <c r="E72" s="38" t="s">
        <v>148</v>
      </c>
      <c r="F72" s="57">
        <v>75</v>
      </c>
      <c r="G72" s="58" t="s">
        <v>178</v>
      </c>
      <c r="H72" s="58">
        <v>75</v>
      </c>
      <c r="I72" s="58" t="s">
        <v>179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>
        <v>48</v>
      </c>
      <c r="U72" s="58" t="s">
        <v>174</v>
      </c>
      <c r="V72" s="58">
        <v>51</v>
      </c>
      <c r="W72" s="58" t="s">
        <v>174</v>
      </c>
      <c r="X72" s="58">
        <v>73</v>
      </c>
      <c r="Y72" s="58" t="s">
        <v>179</v>
      </c>
      <c r="Z72" s="58"/>
      <c r="AA72" s="58"/>
      <c r="AB72" s="58"/>
      <c r="AC72" s="58"/>
      <c r="AD72" s="58"/>
      <c r="AE72" s="58"/>
      <c r="AF72" s="58"/>
      <c r="AG72" s="58"/>
      <c r="AH72" s="85">
        <f t="shared" si="5"/>
        <v>322</v>
      </c>
      <c r="AI72" s="85">
        <f t="shared" si="6"/>
        <v>64.400000000000006</v>
      </c>
      <c r="AJ72" s="86">
        <f t="shared" si="7"/>
        <v>57</v>
      </c>
      <c r="AK72" s="86">
        <f t="shared" si="8"/>
        <v>0</v>
      </c>
      <c r="AL72" s="77" t="str">
        <f t="shared" si="9"/>
        <v>Pass</v>
      </c>
    </row>
    <row r="73" spans="1:38">
      <c r="A73" s="13">
        <v>12676928</v>
      </c>
      <c r="B73" s="38" t="s">
        <v>69</v>
      </c>
      <c r="C73" s="26" t="s">
        <v>152</v>
      </c>
      <c r="D73" s="26" t="s">
        <v>147</v>
      </c>
      <c r="E73" s="38" t="s">
        <v>148</v>
      </c>
      <c r="F73" s="57">
        <v>73</v>
      </c>
      <c r="G73" s="58" t="s">
        <v>178</v>
      </c>
      <c r="H73" s="36"/>
      <c r="I73" s="36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>
        <v>48</v>
      </c>
      <c r="U73" s="58" t="s">
        <v>174</v>
      </c>
      <c r="V73" s="58">
        <v>52</v>
      </c>
      <c r="W73" s="58" t="s">
        <v>174</v>
      </c>
      <c r="X73" s="58">
        <v>54</v>
      </c>
      <c r="Y73" s="58" t="s">
        <v>174</v>
      </c>
      <c r="Z73" s="58"/>
      <c r="AA73" s="58"/>
      <c r="AB73" s="58">
        <v>85</v>
      </c>
      <c r="AC73" s="58" t="s">
        <v>178</v>
      </c>
      <c r="AD73" s="58"/>
      <c r="AE73" s="58"/>
      <c r="AF73" s="58"/>
      <c r="AG73" s="58"/>
      <c r="AH73" s="85">
        <f t="shared" si="5"/>
        <v>312</v>
      </c>
      <c r="AI73" s="85">
        <f t="shared" si="6"/>
        <v>62.4</v>
      </c>
      <c r="AJ73" s="86">
        <f t="shared" si="7"/>
        <v>64</v>
      </c>
      <c r="AK73" s="86">
        <f t="shared" si="8"/>
        <v>0</v>
      </c>
      <c r="AL73" s="77" t="str">
        <f t="shared" si="9"/>
        <v>Pass</v>
      </c>
    </row>
    <row r="74" spans="1:38">
      <c r="A74" s="13">
        <v>12676929</v>
      </c>
      <c r="B74" s="38" t="s">
        <v>70</v>
      </c>
      <c r="C74" s="26" t="s">
        <v>151</v>
      </c>
      <c r="D74" s="26" t="s">
        <v>147</v>
      </c>
      <c r="E74" s="38" t="s">
        <v>148</v>
      </c>
      <c r="F74" s="57">
        <v>68</v>
      </c>
      <c r="G74" s="58" t="s">
        <v>175</v>
      </c>
      <c r="H74" s="36"/>
      <c r="I74" s="36"/>
      <c r="J74" s="58"/>
      <c r="K74" s="58"/>
      <c r="L74" s="58"/>
      <c r="M74" s="58"/>
      <c r="N74" s="58"/>
      <c r="O74" s="58"/>
      <c r="P74" s="58"/>
      <c r="Q74" s="58"/>
      <c r="R74" s="58">
        <v>79</v>
      </c>
      <c r="S74" s="58" t="s">
        <v>176</v>
      </c>
      <c r="T74" s="58">
        <v>94</v>
      </c>
      <c r="U74" s="58" t="s">
        <v>180</v>
      </c>
      <c r="V74" s="58">
        <v>82</v>
      </c>
      <c r="W74" s="58" t="s">
        <v>176</v>
      </c>
      <c r="X74" s="58"/>
      <c r="Y74" s="58"/>
      <c r="Z74" s="58">
        <v>99</v>
      </c>
      <c r="AA74" s="58" t="s">
        <v>180</v>
      </c>
      <c r="AB74" s="36"/>
      <c r="AC74" s="36"/>
      <c r="AD74" s="58"/>
      <c r="AE74" s="58"/>
      <c r="AF74" s="58"/>
      <c r="AG74" s="58"/>
      <c r="AH74" s="85">
        <f t="shared" si="5"/>
        <v>422</v>
      </c>
      <c r="AI74" s="85">
        <f t="shared" si="6"/>
        <v>84.4</v>
      </c>
      <c r="AJ74" s="86">
        <f t="shared" si="7"/>
        <v>12</v>
      </c>
      <c r="AK74" s="86">
        <f t="shared" si="8"/>
        <v>0</v>
      </c>
      <c r="AL74" s="77" t="str">
        <f t="shared" si="9"/>
        <v>Pass</v>
      </c>
    </row>
    <row r="75" spans="1:38">
      <c r="A75" s="13">
        <v>12676930</v>
      </c>
      <c r="B75" s="38" t="s">
        <v>71</v>
      </c>
      <c r="C75" s="26" t="s">
        <v>152</v>
      </c>
      <c r="D75" s="26" t="s">
        <v>147</v>
      </c>
      <c r="E75" s="38" t="s">
        <v>148</v>
      </c>
      <c r="F75" s="57">
        <v>53</v>
      </c>
      <c r="G75" s="58" t="s">
        <v>173</v>
      </c>
      <c r="H75" s="36"/>
      <c r="I75" s="36"/>
      <c r="J75" s="58"/>
      <c r="K75" s="58"/>
      <c r="L75" s="58"/>
      <c r="M75" s="58"/>
      <c r="N75" s="58"/>
      <c r="O75" s="58"/>
      <c r="P75" s="58"/>
      <c r="Q75" s="58"/>
      <c r="R75" s="58">
        <v>44</v>
      </c>
      <c r="S75" s="58" t="s">
        <v>174</v>
      </c>
      <c r="T75" s="58">
        <v>48</v>
      </c>
      <c r="U75" s="58" t="s">
        <v>174</v>
      </c>
      <c r="V75" s="58">
        <v>53</v>
      </c>
      <c r="W75" s="58" t="s">
        <v>173</v>
      </c>
      <c r="X75" s="58"/>
      <c r="Y75" s="58"/>
      <c r="Z75" s="58">
        <v>76</v>
      </c>
      <c r="AA75" s="58" t="s">
        <v>178</v>
      </c>
      <c r="AB75" s="58"/>
      <c r="AC75" s="58"/>
      <c r="AD75" s="58"/>
      <c r="AE75" s="58"/>
      <c r="AF75" s="58"/>
      <c r="AG75" s="58"/>
      <c r="AH75" s="85">
        <f t="shared" si="5"/>
        <v>274</v>
      </c>
      <c r="AI75" s="85">
        <f t="shared" si="6"/>
        <v>54.8</v>
      </c>
      <c r="AJ75" s="86">
        <f t="shared" si="7"/>
        <v>105</v>
      </c>
      <c r="AK75" s="86">
        <f t="shared" si="8"/>
        <v>0</v>
      </c>
      <c r="AL75" s="77" t="str">
        <f t="shared" si="9"/>
        <v>Pass</v>
      </c>
    </row>
    <row r="76" spans="1:38">
      <c r="A76" s="13">
        <v>12676931</v>
      </c>
      <c r="B76" s="38" t="s">
        <v>72</v>
      </c>
      <c r="C76" s="26" t="s">
        <v>152</v>
      </c>
      <c r="D76" s="26" t="s">
        <v>147</v>
      </c>
      <c r="E76" s="38" t="s">
        <v>148</v>
      </c>
      <c r="F76" s="57">
        <v>76</v>
      </c>
      <c r="G76" s="58" t="s">
        <v>179</v>
      </c>
      <c r="H76" s="36"/>
      <c r="I76" s="36"/>
      <c r="J76" s="58"/>
      <c r="K76" s="58"/>
      <c r="L76" s="58"/>
      <c r="M76" s="58"/>
      <c r="N76" s="58"/>
      <c r="O76" s="58"/>
      <c r="P76" s="58"/>
      <c r="Q76" s="58"/>
      <c r="R76" s="58">
        <v>51</v>
      </c>
      <c r="S76" s="58" t="s">
        <v>173</v>
      </c>
      <c r="T76" s="58">
        <v>64</v>
      </c>
      <c r="U76" s="58" t="s">
        <v>178</v>
      </c>
      <c r="V76" s="58">
        <v>63</v>
      </c>
      <c r="W76" s="58" t="s">
        <v>178</v>
      </c>
      <c r="X76" s="58"/>
      <c r="Y76" s="58"/>
      <c r="Z76" s="58">
        <v>86</v>
      </c>
      <c r="AA76" s="58" t="s">
        <v>177</v>
      </c>
      <c r="AB76" s="58"/>
      <c r="AC76" s="58"/>
      <c r="AD76" s="58"/>
      <c r="AE76" s="58"/>
      <c r="AF76" s="58"/>
      <c r="AG76" s="58"/>
      <c r="AH76" s="85">
        <f t="shared" si="5"/>
        <v>340</v>
      </c>
      <c r="AI76" s="85">
        <f t="shared" si="6"/>
        <v>68</v>
      </c>
      <c r="AJ76" s="86">
        <f t="shared" si="7"/>
        <v>42</v>
      </c>
      <c r="AK76" s="86">
        <f t="shared" si="8"/>
        <v>0</v>
      </c>
      <c r="AL76" s="77" t="str">
        <f t="shared" si="9"/>
        <v>Pass</v>
      </c>
    </row>
    <row r="77" spans="1:38">
      <c r="A77" s="13">
        <v>12676932</v>
      </c>
      <c r="B77" s="38" t="s">
        <v>73</v>
      </c>
      <c r="C77" s="26" t="s">
        <v>152</v>
      </c>
      <c r="D77" s="26" t="s">
        <v>147</v>
      </c>
      <c r="E77" s="38" t="s">
        <v>148</v>
      </c>
      <c r="F77" s="57">
        <v>69</v>
      </c>
      <c r="G77" s="58" t="s">
        <v>178</v>
      </c>
      <c r="H77" s="58">
        <v>70</v>
      </c>
      <c r="I77" s="58" t="s">
        <v>178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>
        <v>62</v>
      </c>
      <c r="U77" s="58" t="s">
        <v>178</v>
      </c>
      <c r="V77" s="58">
        <v>63</v>
      </c>
      <c r="W77" s="58" t="s">
        <v>178</v>
      </c>
      <c r="X77" s="58">
        <v>80</v>
      </c>
      <c r="Y77" s="58" t="s">
        <v>177</v>
      </c>
      <c r="Z77" s="58"/>
      <c r="AA77" s="58"/>
      <c r="AB77" s="58"/>
      <c r="AC77" s="58"/>
      <c r="AD77" s="58"/>
      <c r="AE77" s="58"/>
      <c r="AF77" s="58"/>
      <c r="AG77" s="58"/>
      <c r="AH77" s="85">
        <f t="shared" si="5"/>
        <v>344</v>
      </c>
      <c r="AI77" s="85">
        <f t="shared" si="6"/>
        <v>68.8</v>
      </c>
      <c r="AJ77" s="86">
        <f t="shared" si="7"/>
        <v>38</v>
      </c>
      <c r="AK77" s="86">
        <f t="shared" si="8"/>
        <v>0</v>
      </c>
      <c r="AL77" s="77" t="str">
        <f t="shared" si="9"/>
        <v>Pass</v>
      </c>
    </row>
    <row r="78" spans="1:38">
      <c r="A78" s="13">
        <v>12676933</v>
      </c>
      <c r="B78" s="38" t="s">
        <v>74</v>
      </c>
      <c r="C78" s="26" t="s">
        <v>152</v>
      </c>
      <c r="D78" s="26" t="s">
        <v>147</v>
      </c>
      <c r="E78" s="38" t="s">
        <v>148</v>
      </c>
      <c r="F78" s="57">
        <v>59</v>
      </c>
      <c r="G78" s="58" t="s">
        <v>173</v>
      </c>
      <c r="H78" s="36"/>
      <c r="I78" s="36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>
        <v>51</v>
      </c>
      <c r="U78" s="58" t="s">
        <v>174</v>
      </c>
      <c r="V78" s="58">
        <v>55</v>
      </c>
      <c r="W78" s="58" t="s">
        <v>173</v>
      </c>
      <c r="X78" s="58">
        <v>78</v>
      </c>
      <c r="Y78" s="58" t="s">
        <v>177</v>
      </c>
      <c r="Z78" s="58"/>
      <c r="AA78" s="58"/>
      <c r="AB78" s="58">
        <v>88</v>
      </c>
      <c r="AC78" s="58" t="s">
        <v>179</v>
      </c>
      <c r="AD78" s="58"/>
      <c r="AE78" s="58"/>
      <c r="AF78" s="58"/>
      <c r="AG78" s="58"/>
      <c r="AH78" s="85">
        <f t="shared" si="5"/>
        <v>331</v>
      </c>
      <c r="AI78" s="85">
        <f t="shared" si="6"/>
        <v>66.2</v>
      </c>
      <c r="AJ78" s="86">
        <f t="shared" si="7"/>
        <v>48</v>
      </c>
      <c r="AK78" s="86">
        <f t="shared" si="8"/>
        <v>0</v>
      </c>
      <c r="AL78" s="77" t="str">
        <f t="shared" si="9"/>
        <v>Pass</v>
      </c>
    </row>
    <row r="79" spans="1:38">
      <c r="A79" s="13">
        <v>12676934</v>
      </c>
      <c r="B79" s="38" t="s">
        <v>75</v>
      </c>
      <c r="C79" s="26" t="s">
        <v>151</v>
      </c>
      <c r="D79" s="26" t="s">
        <v>147</v>
      </c>
      <c r="E79" s="38" t="s">
        <v>148</v>
      </c>
      <c r="F79" s="57">
        <v>73</v>
      </c>
      <c r="G79" s="58" t="s">
        <v>178</v>
      </c>
      <c r="H79" s="36"/>
      <c r="I79" s="36"/>
      <c r="J79" s="58"/>
      <c r="K79" s="58"/>
      <c r="L79" s="58"/>
      <c r="M79" s="58"/>
      <c r="N79" s="58"/>
      <c r="O79" s="58"/>
      <c r="P79" s="58"/>
      <c r="Q79" s="58"/>
      <c r="R79" s="58">
        <v>51</v>
      </c>
      <c r="S79" s="58" t="s">
        <v>173</v>
      </c>
      <c r="T79" s="58">
        <v>50</v>
      </c>
      <c r="U79" s="58" t="s">
        <v>174</v>
      </c>
      <c r="V79" s="58">
        <v>58</v>
      </c>
      <c r="W79" s="58" t="s">
        <v>173</v>
      </c>
      <c r="X79" s="58"/>
      <c r="Y79" s="58"/>
      <c r="Z79" s="58">
        <v>93</v>
      </c>
      <c r="AA79" s="58" t="s">
        <v>176</v>
      </c>
      <c r="AB79" s="58"/>
      <c r="AC79" s="58"/>
      <c r="AD79" s="58"/>
      <c r="AE79" s="58"/>
      <c r="AF79" s="58"/>
      <c r="AG79" s="58"/>
      <c r="AH79" s="85">
        <f t="shared" si="5"/>
        <v>325</v>
      </c>
      <c r="AI79" s="85">
        <f t="shared" si="6"/>
        <v>65</v>
      </c>
      <c r="AJ79" s="86">
        <f t="shared" si="7"/>
        <v>52</v>
      </c>
      <c r="AK79" s="86">
        <f t="shared" si="8"/>
        <v>0</v>
      </c>
      <c r="AL79" s="77" t="str">
        <f t="shared" si="9"/>
        <v>Pass</v>
      </c>
    </row>
    <row r="80" spans="1:38">
      <c r="A80" s="13">
        <v>12676935</v>
      </c>
      <c r="B80" s="81" t="s">
        <v>76</v>
      </c>
      <c r="C80" s="26" t="s">
        <v>151</v>
      </c>
      <c r="D80" s="26" t="s">
        <v>147</v>
      </c>
      <c r="E80" s="38" t="s">
        <v>148</v>
      </c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87" t="s">
        <v>200</v>
      </c>
      <c r="AI80" s="87" t="s">
        <v>200</v>
      </c>
      <c r="AJ80" s="86" t="str">
        <f t="shared" si="7"/>
        <v/>
      </c>
      <c r="AK80" s="87" t="s">
        <v>200</v>
      </c>
      <c r="AL80" s="95" t="s">
        <v>200</v>
      </c>
    </row>
    <row r="81" spans="1:38">
      <c r="A81" s="13">
        <v>12676936</v>
      </c>
      <c r="B81" s="38" t="s">
        <v>77</v>
      </c>
      <c r="C81" s="26" t="s">
        <v>151</v>
      </c>
      <c r="D81" s="26" t="s">
        <v>147</v>
      </c>
      <c r="E81" s="38" t="s">
        <v>148</v>
      </c>
      <c r="F81" s="57">
        <v>79</v>
      </c>
      <c r="G81" s="58" t="s">
        <v>179</v>
      </c>
      <c r="H81" s="36"/>
      <c r="I81" s="36"/>
      <c r="J81" s="58"/>
      <c r="K81" s="58"/>
      <c r="L81" s="58"/>
      <c r="M81" s="58"/>
      <c r="N81" s="58"/>
      <c r="O81" s="58"/>
      <c r="P81" s="58"/>
      <c r="Q81" s="58"/>
      <c r="R81" s="58">
        <v>27</v>
      </c>
      <c r="S81" s="58" t="s">
        <v>181</v>
      </c>
      <c r="T81" s="58">
        <v>48</v>
      </c>
      <c r="U81" s="58" t="s">
        <v>174</v>
      </c>
      <c r="V81" s="58">
        <v>48</v>
      </c>
      <c r="W81" s="58" t="s">
        <v>174</v>
      </c>
      <c r="X81" s="58"/>
      <c r="Y81" s="58"/>
      <c r="Z81" s="58">
        <v>58</v>
      </c>
      <c r="AA81" s="58" t="s">
        <v>173</v>
      </c>
      <c r="AB81" s="58"/>
      <c r="AC81" s="58"/>
      <c r="AD81" s="58"/>
      <c r="AE81" s="58"/>
      <c r="AF81" s="58"/>
      <c r="AG81" s="58"/>
      <c r="AH81" s="85">
        <f t="shared" si="5"/>
        <v>260</v>
      </c>
      <c r="AI81" s="85">
        <f t="shared" si="6"/>
        <v>52</v>
      </c>
      <c r="AJ81" s="86" t="str">
        <f t="shared" si="7"/>
        <v/>
      </c>
      <c r="AK81" s="86">
        <f t="shared" si="8"/>
        <v>1</v>
      </c>
      <c r="AL81" s="77" t="str">
        <f t="shared" si="9"/>
        <v>Comp</v>
      </c>
    </row>
    <row r="82" spans="1:38">
      <c r="A82" s="13">
        <v>12676937</v>
      </c>
      <c r="B82" s="38" t="s">
        <v>78</v>
      </c>
      <c r="C82" s="26" t="s">
        <v>152</v>
      </c>
      <c r="D82" s="26" t="s">
        <v>147</v>
      </c>
      <c r="E82" s="38" t="s">
        <v>148</v>
      </c>
      <c r="F82" s="57">
        <v>74</v>
      </c>
      <c r="G82" s="58" t="s">
        <v>178</v>
      </c>
      <c r="H82" s="58">
        <v>86</v>
      </c>
      <c r="I82" s="58" t="s">
        <v>176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>
        <v>58</v>
      </c>
      <c r="U82" s="58" t="s">
        <v>175</v>
      </c>
      <c r="V82" s="58">
        <v>65</v>
      </c>
      <c r="W82" s="58" t="s">
        <v>178</v>
      </c>
      <c r="X82" s="58">
        <v>78</v>
      </c>
      <c r="Y82" s="58" t="s">
        <v>177</v>
      </c>
      <c r="Z82" s="58"/>
      <c r="AA82" s="58"/>
      <c r="AB82" s="58"/>
      <c r="AC82" s="58"/>
      <c r="AD82" s="58"/>
      <c r="AE82" s="58"/>
      <c r="AF82" s="58"/>
      <c r="AG82" s="58"/>
      <c r="AH82" s="85">
        <f t="shared" si="5"/>
        <v>361</v>
      </c>
      <c r="AI82" s="85">
        <f t="shared" si="6"/>
        <v>72.2</v>
      </c>
      <c r="AJ82" s="86">
        <f t="shared" si="7"/>
        <v>29</v>
      </c>
      <c r="AK82" s="86">
        <f t="shared" si="8"/>
        <v>0</v>
      </c>
      <c r="AL82" s="77" t="str">
        <f t="shared" si="9"/>
        <v>Pass</v>
      </c>
    </row>
    <row r="83" spans="1:38">
      <c r="A83" s="13">
        <v>12676938</v>
      </c>
      <c r="B83" s="38" t="s">
        <v>79</v>
      </c>
      <c r="C83" s="26" t="s">
        <v>151</v>
      </c>
      <c r="D83" s="26" t="s">
        <v>147</v>
      </c>
      <c r="E83" s="38" t="s">
        <v>148</v>
      </c>
      <c r="F83" s="57">
        <v>45</v>
      </c>
      <c r="G83" s="58" t="s">
        <v>174</v>
      </c>
      <c r="H83" s="36"/>
      <c r="I83" s="36"/>
      <c r="J83" s="58"/>
      <c r="K83" s="58"/>
      <c r="L83" s="58"/>
      <c r="M83" s="58"/>
      <c r="N83" s="58"/>
      <c r="O83" s="58"/>
      <c r="P83" s="58"/>
      <c r="Q83" s="58"/>
      <c r="R83" s="58">
        <v>44</v>
      </c>
      <c r="S83" s="58" t="s">
        <v>174</v>
      </c>
      <c r="T83" s="58">
        <v>60</v>
      </c>
      <c r="U83" s="58" t="s">
        <v>175</v>
      </c>
      <c r="V83" s="58">
        <v>57</v>
      </c>
      <c r="W83" s="58" t="s">
        <v>173</v>
      </c>
      <c r="X83" s="58"/>
      <c r="Y83" s="58"/>
      <c r="Z83" s="58">
        <v>63</v>
      </c>
      <c r="AA83" s="58" t="s">
        <v>175</v>
      </c>
      <c r="AB83" s="58"/>
      <c r="AC83" s="58"/>
      <c r="AD83" s="58"/>
      <c r="AE83" s="58"/>
      <c r="AF83" s="58"/>
      <c r="AG83" s="58"/>
      <c r="AH83" s="85">
        <f t="shared" si="5"/>
        <v>269</v>
      </c>
      <c r="AI83" s="85">
        <f t="shared" si="6"/>
        <v>53.8</v>
      </c>
      <c r="AJ83" s="86">
        <f t="shared" si="7"/>
        <v>111</v>
      </c>
      <c r="AK83" s="86">
        <f t="shared" si="8"/>
        <v>0</v>
      </c>
      <c r="AL83" s="77" t="str">
        <f t="shared" si="9"/>
        <v>Pass</v>
      </c>
    </row>
    <row r="84" spans="1:38">
      <c r="A84" s="13">
        <v>12676939</v>
      </c>
      <c r="B84" s="38" t="s">
        <v>80</v>
      </c>
      <c r="C84" s="26" t="s">
        <v>152</v>
      </c>
      <c r="D84" s="26" t="s">
        <v>147</v>
      </c>
      <c r="E84" s="38" t="s">
        <v>148</v>
      </c>
      <c r="F84" s="57">
        <v>79</v>
      </c>
      <c r="G84" s="58" t="s">
        <v>179</v>
      </c>
      <c r="H84" s="36"/>
      <c r="I84" s="36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>
        <v>50</v>
      </c>
      <c r="U84" s="58" t="s">
        <v>174</v>
      </c>
      <c r="V84" s="58">
        <v>58</v>
      </c>
      <c r="W84" s="58" t="s">
        <v>173</v>
      </c>
      <c r="X84" s="58">
        <v>65</v>
      </c>
      <c r="Y84" s="58" t="s">
        <v>178</v>
      </c>
      <c r="Z84" s="58"/>
      <c r="AA84" s="58"/>
      <c r="AB84" s="58">
        <v>86</v>
      </c>
      <c r="AC84" s="58" t="s">
        <v>179</v>
      </c>
      <c r="AD84" s="58"/>
      <c r="AE84" s="58"/>
      <c r="AF84" s="58"/>
      <c r="AG84" s="58"/>
      <c r="AH84" s="85">
        <f t="shared" si="5"/>
        <v>338</v>
      </c>
      <c r="AI84" s="85">
        <f t="shared" si="6"/>
        <v>67.599999999999994</v>
      </c>
      <c r="AJ84" s="86">
        <f t="shared" si="7"/>
        <v>44</v>
      </c>
      <c r="AK84" s="86">
        <f t="shared" si="8"/>
        <v>0</v>
      </c>
      <c r="AL84" s="77" t="str">
        <f t="shared" si="9"/>
        <v>Pass</v>
      </c>
    </row>
    <row r="85" spans="1:38">
      <c r="A85" s="13">
        <v>12676940</v>
      </c>
      <c r="B85" s="38" t="s">
        <v>81</v>
      </c>
      <c r="C85" s="26" t="s">
        <v>151</v>
      </c>
      <c r="D85" s="26" t="s">
        <v>147</v>
      </c>
      <c r="E85" s="38" t="s">
        <v>148</v>
      </c>
      <c r="F85" s="57">
        <v>69</v>
      </c>
      <c r="G85" s="58" t="s">
        <v>178</v>
      </c>
      <c r="H85" s="36"/>
      <c r="I85" s="36"/>
      <c r="J85" s="58"/>
      <c r="K85" s="58"/>
      <c r="L85" s="58"/>
      <c r="M85" s="58"/>
      <c r="N85" s="58"/>
      <c r="O85" s="58"/>
      <c r="P85" s="58"/>
      <c r="Q85" s="58"/>
      <c r="R85" s="58">
        <v>65</v>
      </c>
      <c r="S85" s="58" t="s">
        <v>179</v>
      </c>
      <c r="T85" s="58">
        <v>62</v>
      </c>
      <c r="U85" s="58" t="s">
        <v>178</v>
      </c>
      <c r="V85" s="58">
        <v>62</v>
      </c>
      <c r="W85" s="58" t="s">
        <v>178</v>
      </c>
      <c r="X85" s="58"/>
      <c r="Y85" s="58"/>
      <c r="Z85" s="58">
        <v>87</v>
      </c>
      <c r="AA85" s="58" t="s">
        <v>177</v>
      </c>
      <c r="AB85" s="58"/>
      <c r="AC85" s="58"/>
      <c r="AD85" s="58"/>
      <c r="AE85" s="58"/>
      <c r="AF85" s="58"/>
      <c r="AG85" s="58"/>
      <c r="AH85" s="85">
        <f t="shared" si="5"/>
        <v>345</v>
      </c>
      <c r="AI85" s="85">
        <f t="shared" si="6"/>
        <v>69</v>
      </c>
      <c r="AJ85" s="86">
        <f t="shared" si="7"/>
        <v>36</v>
      </c>
      <c r="AK85" s="86">
        <f t="shared" si="8"/>
        <v>0</v>
      </c>
      <c r="AL85" s="77" t="str">
        <f t="shared" si="9"/>
        <v>Pass</v>
      </c>
    </row>
    <row r="86" spans="1:38">
      <c r="A86" s="13">
        <v>12676941</v>
      </c>
      <c r="B86" s="38" t="s">
        <v>82</v>
      </c>
      <c r="C86" s="26" t="s">
        <v>152</v>
      </c>
      <c r="D86" s="26" t="s">
        <v>147</v>
      </c>
      <c r="E86" s="38" t="s">
        <v>148</v>
      </c>
      <c r="F86" s="57">
        <v>90</v>
      </c>
      <c r="G86" s="58" t="s">
        <v>176</v>
      </c>
      <c r="H86" s="36"/>
      <c r="I86" s="36"/>
      <c r="J86" s="58"/>
      <c r="K86" s="58"/>
      <c r="L86" s="58"/>
      <c r="M86" s="58"/>
      <c r="N86" s="58"/>
      <c r="O86" s="58"/>
      <c r="P86" s="58"/>
      <c r="Q86" s="58"/>
      <c r="R86" s="58">
        <v>52</v>
      </c>
      <c r="S86" s="58" t="s">
        <v>175</v>
      </c>
      <c r="T86" s="58">
        <v>58</v>
      </c>
      <c r="U86" s="58" t="s">
        <v>175</v>
      </c>
      <c r="V86" s="58">
        <v>63</v>
      </c>
      <c r="W86" s="58" t="s">
        <v>178</v>
      </c>
      <c r="X86" s="58"/>
      <c r="Y86" s="58"/>
      <c r="Z86" s="58">
        <v>81</v>
      </c>
      <c r="AA86" s="58" t="s">
        <v>179</v>
      </c>
      <c r="AB86" s="58"/>
      <c r="AC86" s="58"/>
      <c r="AD86" s="58"/>
      <c r="AE86" s="58"/>
      <c r="AF86" s="58"/>
      <c r="AG86" s="58"/>
      <c r="AH86" s="85">
        <f t="shared" si="5"/>
        <v>344</v>
      </c>
      <c r="AI86" s="85">
        <f t="shared" si="6"/>
        <v>68.8</v>
      </c>
      <c r="AJ86" s="86">
        <f t="shared" si="7"/>
        <v>38</v>
      </c>
      <c r="AK86" s="86">
        <f t="shared" si="8"/>
        <v>0</v>
      </c>
      <c r="AL86" s="77" t="str">
        <f t="shared" si="9"/>
        <v>Pass</v>
      </c>
    </row>
    <row r="87" spans="1:38">
      <c r="A87" s="13">
        <v>12676942</v>
      </c>
      <c r="B87" s="38" t="s">
        <v>83</v>
      </c>
      <c r="C87" s="26" t="s">
        <v>151</v>
      </c>
      <c r="D87" s="26" t="s">
        <v>147</v>
      </c>
      <c r="E87" s="38" t="s">
        <v>148</v>
      </c>
      <c r="F87" s="57">
        <v>84</v>
      </c>
      <c r="G87" s="58" t="s">
        <v>177</v>
      </c>
      <c r="H87" s="36"/>
      <c r="I87" s="36"/>
      <c r="J87" s="58"/>
      <c r="K87" s="58"/>
      <c r="L87" s="58"/>
      <c r="M87" s="58"/>
      <c r="N87" s="58"/>
      <c r="O87" s="58"/>
      <c r="P87" s="58"/>
      <c r="Q87" s="58"/>
      <c r="R87" s="58">
        <v>57</v>
      </c>
      <c r="S87" s="58" t="s">
        <v>178</v>
      </c>
      <c r="T87" s="58">
        <v>61</v>
      </c>
      <c r="U87" s="58" t="s">
        <v>175</v>
      </c>
      <c r="V87" s="58">
        <v>58</v>
      </c>
      <c r="W87" s="58" t="s">
        <v>173</v>
      </c>
      <c r="X87" s="58">
        <v>81</v>
      </c>
      <c r="Y87" s="58" t="s">
        <v>177</v>
      </c>
      <c r="Z87" s="58"/>
      <c r="AA87" s="58"/>
      <c r="AB87" s="58"/>
      <c r="AC87" s="58"/>
      <c r="AD87" s="58"/>
      <c r="AE87" s="58"/>
      <c r="AF87" s="58"/>
      <c r="AG87" s="58"/>
      <c r="AH87" s="85">
        <f t="shared" si="5"/>
        <v>341</v>
      </c>
      <c r="AI87" s="85">
        <f t="shared" si="6"/>
        <v>68.2</v>
      </c>
      <c r="AJ87" s="86">
        <f t="shared" si="7"/>
        <v>41</v>
      </c>
      <c r="AK87" s="86">
        <f t="shared" si="8"/>
        <v>0</v>
      </c>
      <c r="AL87" s="77" t="str">
        <f t="shared" si="9"/>
        <v>Pass</v>
      </c>
    </row>
    <row r="88" spans="1:38">
      <c r="A88" s="13">
        <v>12676943</v>
      </c>
      <c r="B88" s="38" t="s">
        <v>84</v>
      </c>
      <c r="C88" s="26" t="s">
        <v>152</v>
      </c>
      <c r="D88" s="26" t="s">
        <v>147</v>
      </c>
      <c r="E88" s="38" t="s">
        <v>148</v>
      </c>
      <c r="F88" s="57">
        <v>73</v>
      </c>
      <c r="G88" s="58" t="s">
        <v>178</v>
      </c>
      <c r="H88" s="36"/>
      <c r="I88" s="36"/>
      <c r="J88" s="58"/>
      <c r="K88" s="58"/>
      <c r="L88" s="58"/>
      <c r="M88" s="58"/>
      <c r="N88" s="58"/>
      <c r="O88" s="58"/>
      <c r="P88" s="58"/>
      <c r="Q88" s="58"/>
      <c r="R88" s="58">
        <v>51</v>
      </c>
      <c r="S88" s="58" t="s">
        <v>173</v>
      </c>
      <c r="T88" s="58">
        <v>59</v>
      </c>
      <c r="U88" s="58" t="s">
        <v>175</v>
      </c>
      <c r="V88" s="58">
        <v>58</v>
      </c>
      <c r="W88" s="58" t="s">
        <v>173</v>
      </c>
      <c r="X88" s="58">
        <v>50</v>
      </c>
      <c r="Y88" s="58" t="s">
        <v>174</v>
      </c>
      <c r="Z88" s="58"/>
      <c r="AA88" s="58"/>
      <c r="AB88" s="58"/>
      <c r="AC88" s="58"/>
      <c r="AD88" s="58"/>
      <c r="AE88" s="58"/>
      <c r="AF88" s="58"/>
      <c r="AG88" s="58"/>
      <c r="AH88" s="85">
        <f t="shared" si="5"/>
        <v>291</v>
      </c>
      <c r="AI88" s="85">
        <f t="shared" si="6"/>
        <v>58.2</v>
      </c>
      <c r="AJ88" s="86">
        <f t="shared" si="7"/>
        <v>84</v>
      </c>
      <c r="AK88" s="86">
        <f t="shared" si="8"/>
        <v>0</v>
      </c>
      <c r="AL88" s="77" t="str">
        <f t="shared" si="9"/>
        <v>Pass</v>
      </c>
    </row>
    <row r="89" spans="1:38">
      <c r="A89" s="13">
        <v>12676944</v>
      </c>
      <c r="B89" s="38" t="s">
        <v>85</v>
      </c>
      <c r="C89" s="26" t="s">
        <v>151</v>
      </c>
      <c r="D89" s="26" t="s">
        <v>147</v>
      </c>
      <c r="E89" s="38" t="s">
        <v>148</v>
      </c>
      <c r="F89" s="57">
        <v>55</v>
      </c>
      <c r="G89" s="58" t="s">
        <v>173</v>
      </c>
      <c r="H89" s="36"/>
      <c r="I89" s="36"/>
      <c r="J89" s="58"/>
      <c r="K89" s="58"/>
      <c r="L89" s="58"/>
      <c r="M89" s="58"/>
      <c r="N89" s="58"/>
      <c r="O89" s="58"/>
      <c r="P89" s="58"/>
      <c r="Q89" s="58"/>
      <c r="R89" s="58">
        <v>44</v>
      </c>
      <c r="S89" s="58" t="s">
        <v>174</v>
      </c>
      <c r="T89" s="58">
        <v>59</v>
      </c>
      <c r="U89" s="58" t="s">
        <v>175</v>
      </c>
      <c r="V89" s="58">
        <v>59</v>
      </c>
      <c r="W89" s="58" t="s">
        <v>175</v>
      </c>
      <c r="X89" s="58"/>
      <c r="Y89" s="58"/>
      <c r="Z89" s="58">
        <v>90</v>
      </c>
      <c r="AA89" s="58" t="s">
        <v>176</v>
      </c>
      <c r="AB89" s="58"/>
      <c r="AC89" s="58"/>
      <c r="AD89" s="58"/>
      <c r="AE89" s="58"/>
      <c r="AF89" s="58"/>
      <c r="AG89" s="58"/>
      <c r="AH89" s="85">
        <f t="shared" si="5"/>
        <v>307</v>
      </c>
      <c r="AI89" s="85">
        <f t="shared" si="6"/>
        <v>61.4</v>
      </c>
      <c r="AJ89" s="86">
        <f t="shared" si="7"/>
        <v>74</v>
      </c>
      <c r="AK89" s="86">
        <f t="shared" si="8"/>
        <v>0</v>
      </c>
      <c r="AL89" s="77" t="str">
        <f t="shared" si="9"/>
        <v>Pass</v>
      </c>
    </row>
    <row r="90" spans="1:38">
      <c r="A90" s="13">
        <v>12676945</v>
      </c>
      <c r="B90" s="38" t="s">
        <v>86</v>
      </c>
      <c r="C90" s="26" t="s">
        <v>152</v>
      </c>
      <c r="D90" s="26" t="s">
        <v>147</v>
      </c>
      <c r="E90" s="38" t="s">
        <v>148</v>
      </c>
      <c r="F90" s="57">
        <v>75</v>
      </c>
      <c r="G90" s="58" t="s">
        <v>178</v>
      </c>
      <c r="H90" s="36"/>
      <c r="I90" s="36"/>
      <c r="J90" s="58"/>
      <c r="K90" s="58"/>
      <c r="L90" s="58"/>
      <c r="M90" s="58"/>
      <c r="N90" s="58"/>
      <c r="O90" s="58"/>
      <c r="P90" s="58"/>
      <c r="Q90" s="58"/>
      <c r="R90" s="58">
        <v>58</v>
      </c>
      <c r="S90" s="58" t="s">
        <v>178</v>
      </c>
      <c r="T90" s="58">
        <v>58</v>
      </c>
      <c r="U90" s="58" t="s">
        <v>175</v>
      </c>
      <c r="V90" s="58">
        <v>72</v>
      </c>
      <c r="W90" s="58" t="s">
        <v>177</v>
      </c>
      <c r="X90" s="58">
        <v>66</v>
      </c>
      <c r="Y90" s="58" t="s">
        <v>178</v>
      </c>
      <c r="Z90" s="58"/>
      <c r="AA90" s="58"/>
      <c r="AB90" s="58"/>
      <c r="AC90" s="58"/>
      <c r="AD90" s="58"/>
      <c r="AE90" s="58"/>
      <c r="AF90" s="58"/>
      <c r="AG90" s="58"/>
      <c r="AH90" s="85">
        <f t="shared" si="5"/>
        <v>329</v>
      </c>
      <c r="AI90" s="85">
        <f t="shared" si="6"/>
        <v>65.8</v>
      </c>
      <c r="AJ90" s="86">
        <f t="shared" si="7"/>
        <v>49</v>
      </c>
      <c r="AK90" s="86">
        <f t="shared" si="8"/>
        <v>0</v>
      </c>
      <c r="AL90" s="77" t="str">
        <f t="shared" si="9"/>
        <v>Pass</v>
      </c>
    </row>
    <row r="91" spans="1:38">
      <c r="A91" s="13">
        <v>12676946</v>
      </c>
      <c r="B91" s="38" t="s">
        <v>33</v>
      </c>
      <c r="C91" s="26" t="s">
        <v>151</v>
      </c>
      <c r="D91" s="26" t="s">
        <v>147</v>
      </c>
      <c r="E91" s="38" t="s">
        <v>148</v>
      </c>
      <c r="F91" s="57">
        <v>76</v>
      </c>
      <c r="G91" s="58" t="s">
        <v>179</v>
      </c>
      <c r="H91" s="36"/>
      <c r="I91" s="36"/>
      <c r="J91" s="58"/>
      <c r="K91" s="58"/>
      <c r="L91" s="58"/>
      <c r="M91" s="58"/>
      <c r="N91" s="58"/>
      <c r="O91" s="58"/>
      <c r="P91" s="58"/>
      <c r="Q91" s="58"/>
      <c r="R91" s="58">
        <v>43</v>
      </c>
      <c r="S91" s="58" t="s">
        <v>174</v>
      </c>
      <c r="T91" s="58">
        <v>51</v>
      </c>
      <c r="U91" s="58" t="s">
        <v>174</v>
      </c>
      <c r="V91" s="58">
        <v>56</v>
      </c>
      <c r="W91" s="58" t="s">
        <v>173</v>
      </c>
      <c r="X91" s="36"/>
      <c r="Y91" s="36"/>
      <c r="Z91" s="58">
        <v>84</v>
      </c>
      <c r="AA91" s="58" t="s">
        <v>177</v>
      </c>
      <c r="AB91" s="58"/>
      <c r="AC91" s="58"/>
      <c r="AD91" s="58"/>
      <c r="AE91" s="58"/>
      <c r="AF91" s="58"/>
      <c r="AG91" s="58"/>
      <c r="AH91" s="85">
        <f t="shared" si="5"/>
        <v>310</v>
      </c>
      <c r="AI91" s="85">
        <f t="shared" si="6"/>
        <v>62</v>
      </c>
      <c r="AJ91" s="86">
        <f t="shared" si="7"/>
        <v>69</v>
      </c>
      <c r="AK91" s="86">
        <f t="shared" si="8"/>
        <v>0</v>
      </c>
      <c r="AL91" s="77" t="str">
        <f t="shared" si="9"/>
        <v>Pass</v>
      </c>
    </row>
    <row r="92" spans="1:38">
      <c r="A92" s="13">
        <v>12676947</v>
      </c>
      <c r="B92" s="38" t="s">
        <v>87</v>
      </c>
      <c r="C92" s="26" t="s">
        <v>151</v>
      </c>
      <c r="D92" s="26" t="s">
        <v>147</v>
      </c>
      <c r="E92" s="38" t="s">
        <v>148</v>
      </c>
      <c r="F92" s="57">
        <v>84</v>
      </c>
      <c r="G92" s="58" t="s">
        <v>177</v>
      </c>
      <c r="H92" s="36"/>
      <c r="I92" s="36"/>
      <c r="J92" s="58"/>
      <c r="K92" s="58"/>
      <c r="L92" s="58"/>
      <c r="M92" s="58"/>
      <c r="N92" s="58"/>
      <c r="O92" s="58"/>
      <c r="P92" s="58"/>
      <c r="Q92" s="58"/>
      <c r="R92" s="58">
        <v>95</v>
      </c>
      <c r="S92" s="58" t="s">
        <v>180</v>
      </c>
      <c r="T92" s="58">
        <v>93</v>
      </c>
      <c r="U92" s="58" t="s">
        <v>180</v>
      </c>
      <c r="V92" s="58">
        <v>95</v>
      </c>
      <c r="W92" s="58" t="s">
        <v>180</v>
      </c>
      <c r="X92" s="36"/>
      <c r="Y92" s="36"/>
      <c r="Z92" s="58">
        <v>97</v>
      </c>
      <c r="AA92" s="58" t="s">
        <v>180</v>
      </c>
      <c r="AB92" s="58"/>
      <c r="AC92" s="58"/>
      <c r="AD92" s="58"/>
      <c r="AE92" s="58"/>
      <c r="AF92" s="58"/>
      <c r="AG92" s="58"/>
      <c r="AH92" s="85">
        <f t="shared" si="5"/>
        <v>464</v>
      </c>
      <c r="AI92" s="85">
        <f t="shared" si="6"/>
        <v>92.8</v>
      </c>
      <c r="AJ92" s="86">
        <f t="shared" si="7"/>
        <v>3</v>
      </c>
      <c r="AK92" s="86">
        <f t="shared" si="8"/>
        <v>0</v>
      </c>
      <c r="AL92" s="77" t="str">
        <f t="shared" si="9"/>
        <v>Pass</v>
      </c>
    </row>
    <row r="93" spans="1:38">
      <c r="A93" s="13">
        <v>12676948</v>
      </c>
      <c r="B93" s="38" t="s">
        <v>88</v>
      </c>
      <c r="C93" s="26" t="s">
        <v>152</v>
      </c>
      <c r="D93" s="26" t="s">
        <v>147</v>
      </c>
      <c r="E93" s="38" t="s">
        <v>148</v>
      </c>
      <c r="F93" s="57">
        <v>75</v>
      </c>
      <c r="G93" s="58" t="s">
        <v>178</v>
      </c>
      <c r="H93" s="36"/>
      <c r="I93" s="36"/>
      <c r="J93" s="58"/>
      <c r="K93" s="58"/>
      <c r="L93" s="58"/>
      <c r="M93" s="58"/>
      <c r="N93" s="58"/>
      <c r="O93" s="58"/>
      <c r="P93" s="58"/>
      <c r="Q93" s="58"/>
      <c r="R93" s="58">
        <v>46</v>
      </c>
      <c r="S93" s="58" t="s">
        <v>173</v>
      </c>
      <c r="T93" s="58">
        <v>66</v>
      </c>
      <c r="U93" s="58" t="s">
        <v>179</v>
      </c>
      <c r="V93" s="58">
        <v>53</v>
      </c>
      <c r="W93" s="58" t="s">
        <v>173</v>
      </c>
      <c r="X93" s="58">
        <v>69</v>
      </c>
      <c r="Y93" s="58" t="s">
        <v>178</v>
      </c>
      <c r="Z93" s="58"/>
      <c r="AA93" s="58"/>
      <c r="AB93" s="58"/>
      <c r="AC93" s="58"/>
      <c r="AD93" s="58"/>
      <c r="AE93" s="58"/>
      <c r="AF93" s="58"/>
      <c r="AG93" s="58"/>
      <c r="AH93" s="85">
        <f t="shared" si="5"/>
        <v>309</v>
      </c>
      <c r="AI93" s="85">
        <f t="shared" si="6"/>
        <v>61.8</v>
      </c>
      <c r="AJ93" s="86">
        <f t="shared" si="7"/>
        <v>71</v>
      </c>
      <c r="AK93" s="86">
        <f t="shared" si="8"/>
        <v>0</v>
      </c>
      <c r="AL93" s="77" t="str">
        <f t="shared" si="9"/>
        <v>Pass</v>
      </c>
    </row>
    <row r="94" spans="1:38">
      <c r="A94" s="13">
        <v>12676949</v>
      </c>
      <c r="B94" s="38" t="s">
        <v>89</v>
      </c>
      <c r="C94" s="26" t="s">
        <v>151</v>
      </c>
      <c r="D94" s="26" t="s">
        <v>147</v>
      </c>
      <c r="E94" s="38" t="s">
        <v>148</v>
      </c>
      <c r="F94" s="57">
        <v>63</v>
      </c>
      <c r="G94" s="58" t="s">
        <v>175</v>
      </c>
      <c r="H94" s="36"/>
      <c r="I94" s="36"/>
      <c r="J94" s="58"/>
      <c r="K94" s="58"/>
      <c r="L94" s="58"/>
      <c r="M94" s="58"/>
      <c r="N94" s="58"/>
      <c r="O94" s="58"/>
      <c r="P94" s="58"/>
      <c r="Q94" s="58"/>
      <c r="R94" s="58">
        <v>53</v>
      </c>
      <c r="S94" s="58" t="s">
        <v>175</v>
      </c>
      <c r="T94" s="58">
        <v>68</v>
      </c>
      <c r="U94" s="58" t="s">
        <v>179</v>
      </c>
      <c r="V94" s="58">
        <v>60</v>
      </c>
      <c r="W94" s="58" t="s">
        <v>175</v>
      </c>
      <c r="X94" s="58"/>
      <c r="Y94" s="58"/>
      <c r="Z94" s="58">
        <v>92</v>
      </c>
      <c r="AA94" s="58" t="s">
        <v>176</v>
      </c>
      <c r="AB94" s="58"/>
      <c r="AC94" s="58"/>
      <c r="AD94" s="58"/>
      <c r="AE94" s="58"/>
      <c r="AF94" s="58"/>
      <c r="AG94" s="58"/>
      <c r="AH94" s="85">
        <f t="shared" si="5"/>
        <v>336</v>
      </c>
      <c r="AI94" s="85">
        <f t="shared" si="6"/>
        <v>67.2</v>
      </c>
      <c r="AJ94" s="86">
        <f t="shared" si="7"/>
        <v>45</v>
      </c>
      <c r="AK94" s="86">
        <f t="shared" si="8"/>
        <v>0</v>
      </c>
      <c r="AL94" s="77" t="str">
        <f t="shared" si="9"/>
        <v>Pass</v>
      </c>
    </row>
    <row r="95" spans="1:38">
      <c r="A95" s="13">
        <v>12676950</v>
      </c>
      <c r="B95" s="38" t="s">
        <v>90</v>
      </c>
      <c r="C95" s="26" t="s">
        <v>151</v>
      </c>
      <c r="D95" s="26" t="s">
        <v>147</v>
      </c>
      <c r="E95" s="38" t="s">
        <v>148</v>
      </c>
      <c r="F95" s="57">
        <v>60</v>
      </c>
      <c r="G95" s="58" t="s">
        <v>173</v>
      </c>
      <c r="H95" s="36"/>
      <c r="I95" s="36"/>
      <c r="J95" s="58"/>
      <c r="K95" s="58"/>
      <c r="L95" s="58"/>
      <c r="M95" s="58"/>
      <c r="N95" s="58"/>
      <c r="O95" s="58"/>
      <c r="P95" s="58"/>
      <c r="Q95" s="58"/>
      <c r="R95" s="58">
        <v>43</v>
      </c>
      <c r="S95" s="58" t="s">
        <v>174</v>
      </c>
      <c r="T95" s="58">
        <v>52</v>
      </c>
      <c r="U95" s="58" t="s">
        <v>173</v>
      </c>
      <c r="V95" s="58">
        <v>57</v>
      </c>
      <c r="W95" s="58" t="s">
        <v>173</v>
      </c>
      <c r="X95" s="58"/>
      <c r="Y95" s="58"/>
      <c r="Z95" s="58">
        <v>93</v>
      </c>
      <c r="AA95" s="58" t="s">
        <v>176</v>
      </c>
      <c r="AB95" s="58"/>
      <c r="AC95" s="58"/>
      <c r="AD95" s="58"/>
      <c r="AE95" s="58"/>
      <c r="AF95" s="58"/>
      <c r="AG95" s="58"/>
      <c r="AH95" s="85">
        <f t="shared" si="5"/>
        <v>305</v>
      </c>
      <c r="AI95" s="85">
        <f t="shared" si="6"/>
        <v>61</v>
      </c>
      <c r="AJ95" s="86">
        <f t="shared" si="7"/>
        <v>75</v>
      </c>
      <c r="AK95" s="86">
        <f t="shared" si="8"/>
        <v>0</v>
      </c>
      <c r="AL95" s="77" t="str">
        <f t="shared" si="9"/>
        <v>Pass</v>
      </c>
    </row>
    <row r="96" spans="1:38">
      <c r="A96" s="13">
        <v>12676951</v>
      </c>
      <c r="B96" s="38" t="s">
        <v>91</v>
      </c>
      <c r="C96" s="26" t="s">
        <v>151</v>
      </c>
      <c r="D96" s="26" t="s">
        <v>147</v>
      </c>
      <c r="E96" s="38" t="s">
        <v>148</v>
      </c>
      <c r="F96" s="57">
        <v>77</v>
      </c>
      <c r="G96" s="58" t="s">
        <v>179</v>
      </c>
      <c r="H96" s="36"/>
      <c r="I96" s="36"/>
      <c r="J96" s="58"/>
      <c r="K96" s="58"/>
      <c r="L96" s="58"/>
      <c r="M96" s="58"/>
      <c r="N96" s="58"/>
      <c r="O96" s="58"/>
      <c r="P96" s="58"/>
      <c r="Q96" s="58"/>
      <c r="R96" s="58">
        <v>46</v>
      </c>
      <c r="S96" s="58" t="s">
        <v>173</v>
      </c>
      <c r="T96" s="58">
        <v>50</v>
      </c>
      <c r="U96" s="58" t="s">
        <v>174</v>
      </c>
      <c r="V96" s="58">
        <v>51</v>
      </c>
      <c r="W96" s="58" t="s">
        <v>174</v>
      </c>
      <c r="X96" s="58">
        <v>55</v>
      </c>
      <c r="Y96" s="58" t="s">
        <v>174</v>
      </c>
      <c r="Z96" s="58"/>
      <c r="AA96" s="58"/>
      <c r="AB96" s="58"/>
      <c r="AC96" s="58"/>
      <c r="AD96" s="58"/>
      <c r="AE96" s="58"/>
      <c r="AF96" s="58"/>
      <c r="AG96" s="58"/>
      <c r="AH96" s="85">
        <f t="shared" si="5"/>
        <v>279</v>
      </c>
      <c r="AI96" s="85">
        <f t="shared" si="6"/>
        <v>55.8</v>
      </c>
      <c r="AJ96" s="86">
        <f t="shared" si="7"/>
        <v>99</v>
      </c>
      <c r="AK96" s="86">
        <f t="shared" si="8"/>
        <v>0</v>
      </c>
      <c r="AL96" s="77" t="str">
        <f t="shared" si="9"/>
        <v>Pass</v>
      </c>
    </row>
    <row r="97" spans="1:38">
      <c r="A97" s="13">
        <v>12676952</v>
      </c>
      <c r="B97" s="38" t="s">
        <v>92</v>
      </c>
      <c r="C97" s="26" t="s">
        <v>151</v>
      </c>
      <c r="D97" s="26" t="s">
        <v>147</v>
      </c>
      <c r="E97" s="38" t="s">
        <v>148</v>
      </c>
      <c r="F97" s="57">
        <v>60</v>
      </c>
      <c r="G97" s="58" t="s">
        <v>173</v>
      </c>
      <c r="H97" s="58">
        <v>52</v>
      </c>
      <c r="I97" s="58" t="s">
        <v>174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>
        <v>52</v>
      </c>
      <c r="U97" s="58" t="s">
        <v>173</v>
      </c>
      <c r="V97" s="58">
        <v>57</v>
      </c>
      <c r="W97" s="58" t="s">
        <v>173</v>
      </c>
      <c r="X97" s="58">
        <v>64</v>
      </c>
      <c r="Y97" s="58" t="s">
        <v>175</v>
      </c>
      <c r="Z97" s="58"/>
      <c r="AA97" s="58"/>
      <c r="AB97" s="58"/>
      <c r="AC97" s="58"/>
      <c r="AD97" s="58"/>
      <c r="AE97" s="58"/>
      <c r="AF97" s="58"/>
      <c r="AG97" s="58"/>
      <c r="AH97" s="85">
        <f t="shared" si="5"/>
        <v>285</v>
      </c>
      <c r="AI97" s="85">
        <f t="shared" si="6"/>
        <v>57</v>
      </c>
      <c r="AJ97" s="86">
        <f t="shared" si="7"/>
        <v>92</v>
      </c>
      <c r="AK97" s="86">
        <f t="shared" si="8"/>
        <v>0</v>
      </c>
      <c r="AL97" s="77" t="str">
        <f t="shared" si="9"/>
        <v>Pass</v>
      </c>
    </row>
    <row r="98" spans="1:38">
      <c r="A98" s="13">
        <v>12676953</v>
      </c>
      <c r="B98" s="38" t="s">
        <v>93</v>
      </c>
      <c r="C98" s="26" t="s">
        <v>152</v>
      </c>
      <c r="D98" s="26" t="s">
        <v>147</v>
      </c>
      <c r="E98" s="38" t="s">
        <v>148</v>
      </c>
      <c r="F98" s="57">
        <v>80</v>
      </c>
      <c r="G98" s="58" t="s">
        <v>179</v>
      </c>
      <c r="H98" s="36"/>
      <c r="I98" s="36"/>
      <c r="J98" s="58"/>
      <c r="K98" s="58"/>
      <c r="L98" s="58"/>
      <c r="M98" s="58"/>
      <c r="N98" s="58"/>
      <c r="O98" s="58"/>
      <c r="P98" s="58"/>
      <c r="Q98" s="58"/>
      <c r="R98" s="58">
        <v>55</v>
      </c>
      <c r="S98" s="58" t="s">
        <v>178</v>
      </c>
      <c r="T98" s="58">
        <v>63</v>
      </c>
      <c r="U98" s="58" t="s">
        <v>178</v>
      </c>
      <c r="V98" s="58">
        <v>67</v>
      </c>
      <c r="W98" s="58" t="s">
        <v>179</v>
      </c>
      <c r="X98" s="36"/>
      <c r="Y98" s="36"/>
      <c r="Z98" s="58">
        <v>83</v>
      </c>
      <c r="AA98" s="58" t="s">
        <v>177</v>
      </c>
      <c r="AB98" s="58"/>
      <c r="AC98" s="58"/>
      <c r="AD98" s="58"/>
      <c r="AE98" s="58"/>
      <c r="AF98" s="58"/>
      <c r="AG98" s="58"/>
      <c r="AH98" s="85">
        <f t="shared" si="5"/>
        <v>348</v>
      </c>
      <c r="AI98" s="85">
        <f t="shared" si="6"/>
        <v>69.599999999999994</v>
      </c>
      <c r="AJ98" s="86">
        <f t="shared" si="7"/>
        <v>34</v>
      </c>
      <c r="AK98" s="86">
        <f t="shared" si="8"/>
        <v>0</v>
      </c>
      <c r="AL98" s="77" t="str">
        <f t="shared" si="9"/>
        <v>Pass</v>
      </c>
    </row>
    <row r="99" spans="1:38">
      <c r="A99" s="13">
        <v>12676954</v>
      </c>
      <c r="B99" s="38" t="s">
        <v>94</v>
      </c>
      <c r="C99" s="26" t="s">
        <v>152</v>
      </c>
      <c r="D99" s="26" t="s">
        <v>147</v>
      </c>
      <c r="E99" s="38" t="s">
        <v>148</v>
      </c>
      <c r="F99" s="57">
        <v>56</v>
      </c>
      <c r="G99" s="58" t="s">
        <v>173</v>
      </c>
      <c r="H99" s="58">
        <v>73</v>
      </c>
      <c r="I99" s="58" t="s">
        <v>178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>
        <v>58</v>
      </c>
      <c r="U99" s="58" t="s">
        <v>175</v>
      </c>
      <c r="V99" s="58">
        <v>31</v>
      </c>
      <c r="W99" s="58" t="s">
        <v>181</v>
      </c>
      <c r="X99" s="58">
        <v>55</v>
      </c>
      <c r="Y99" s="58" t="s">
        <v>174</v>
      </c>
      <c r="Z99" s="58"/>
      <c r="AA99" s="58"/>
      <c r="AB99" s="58"/>
      <c r="AC99" s="58"/>
      <c r="AD99" s="58"/>
      <c r="AE99" s="58"/>
      <c r="AF99" s="58"/>
      <c r="AG99" s="58"/>
      <c r="AH99" s="85">
        <f t="shared" si="5"/>
        <v>273</v>
      </c>
      <c r="AI99" s="85">
        <f t="shared" si="6"/>
        <v>54.6</v>
      </c>
      <c r="AJ99" s="86" t="str">
        <f t="shared" si="7"/>
        <v/>
      </c>
      <c r="AK99" s="86">
        <f t="shared" si="8"/>
        <v>1</v>
      </c>
      <c r="AL99" s="77" t="str">
        <f t="shared" si="9"/>
        <v>Comp</v>
      </c>
    </row>
    <row r="100" spans="1:38">
      <c r="A100" s="14">
        <v>12676955</v>
      </c>
      <c r="B100" s="39" t="s">
        <v>95</v>
      </c>
      <c r="C100" s="27" t="s">
        <v>151</v>
      </c>
      <c r="D100" s="27" t="s">
        <v>149</v>
      </c>
      <c r="E100" s="39" t="s">
        <v>150</v>
      </c>
      <c r="F100" s="59">
        <v>54</v>
      </c>
      <c r="G100" s="60" t="s">
        <v>173</v>
      </c>
      <c r="H100" s="60">
        <v>49</v>
      </c>
      <c r="I100" s="60" t="s">
        <v>174</v>
      </c>
      <c r="J100" s="60"/>
      <c r="K100" s="60"/>
      <c r="L100" s="60"/>
      <c r="M100" s="60"/>
      <c r="N100" s="60"/>
      <c r="O100" s="60"/>
      <c r="P100" s="60">
        <v>47</v>
      </c>
      <c r="Q100" s="60" t="s">
        <v>173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>
        <v>50</v>
      </c>
      <c r="AE100" s="60" t="s">
        <v>173</v>
      </c>
      <c r="AF100" s="60">
        <v>46</v>
      </c>
      <c r="AG100" s="60" t="s">
        <v>173</v>
      </c>
      <c r="AH100" s="85">
        <f t="shared" si="5"/>
        <v>246</v>
      </c>
      <c r="AI100" s="85">
        <f t="shared" si="6"/>
        <v>49.2</v>
      </c>
      <c r="AJ100" s="86">
        <f t="shared" si="7"/>
        <v>128</v>
      </c>
      <c r="AK100" s="86">
        <f t="shared" si="8"/>
        <v>0</v>
      </c>
      <c r="AL100" s="77" t="str">
        <f t="shared" si="9"/>
        <v>Pass</v>
      </c>
    </row>
    <row r="101" spans="1:38" ht="22.5">
      <c r="A101" s="14">
        <v>12676956</v>
      </c>
      <c r="B101" s="39" t="s">
        <v>96</v>
      </c>
      <c r="C101" s="27" t="s">
        <v>151</v>
      </c>
      <c r="D101" s="27" t="s">
        <v>149</v>
      </c>
      <c r="E101" s="39" t="s">
        <v>150</v>
      </c>
      <c r="F101" s="59">
        <v>44</v>
      </c>
      <c r="G101" s="60" t="s">
        <v>174</v>
      </c>
      <c r="H101" s="60">
        <v>35</v>
      </c>
      <c r="I101" s="60" t="s">
        <v>181</v>
      </c>
      <c r="J101" s="60"/>
      <c r="K101" s="60"/>
      <c r="L101" s="60"/>
      <c r="M101" s="60"/>
      <c r="N101" s="60"/>
      <c r="O101" s="60"/>
      <c r="P101" s="60">
        <v>52</v>
      </c>
      <c r="Q101" s="60" t="s">
        <v>173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>
        <v>37</v>
      </c>
      <c r="AE101" s="60" t="s">
        <v>181</v>
      </c>
      <c r="AF101" s="60">
        <v>35</v>
      </c>
      <c r="AG101" s="60" t="s">
        <v>181</v>
      </c>
      <c r="AH101" s="85">
        <f t="shared" si="5"/>
        <v>203</v>
      </c>
      <c r="AI101" s="85">
        <f t="shared" si="6"/>
        <v>40.6</v>
      </c>
      <c r="AJ101" s="86" t="str">
        <f t="shared" si="7"/>
        <v/>
      </c>
      <c r="AK101" s="86">
        <f t="shared" si="8"/>
        <v>3</v>
      </c>
      <c r="AL101" s="94" t="str">
        <f t="shared" si="9"/>
        <v>Essential Repeat</v>
      </c>
    </row>
    <row r="102" spans="1:38">
      <c r="A102" s="14">
        <v>12676957</v>
      </c>
      <c r="B102" s="39" t="s">
        <v>97</v>
      </c>
      <c r="C102" s="27" t="s">
        <v>151</v>
      </c>
      <c r="D102" s="27" t="s">
        <v>149</v>
      </c>
      <c r="E102" s="39" t="s">
        <v>150</v>
      </c>
      <c r="F102" s="59">
        <v>46</v>
      </c>
      <c r="G102" s="60" t="s">
        <v>174</v>
      </c>
      <c r="H102" s="36"/>
      <c r="I102" s="36"/>
      <c r="J102" s="60"/>
      <c r="K102" s="60"/>
      <c r="L102" s="60"/>
      <c r="M102" s="60"/>
      <c r="N102" s="60"/>
      <c r="O102" s="60"/>
      <c r="P102" s="60">
        <v>52</v>
      </c>
      <c r="Q102" s="60" t="s">
        <v>173</v>
      </c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>
        <v>72</v>
      </c>
      <c r="AC102" s="60" t="s">
        <v>173</v>
      </c>
      <c r="AD102" s="60">
        <v>54</v>
      </c>
      <c r="AE102" s="60" t="s">
        <v>175</v>
      </c>
      <c r="AF102" s="60">
        <v>51</v>
      </c>
      <c r="AG102" s="60" t="s">
        <v>175</v>
      </c>
      <c r="AH102" s="85">
        <f t="shared" si="5"/>
        <v>275</v>
      </c>
      <c r="AI102" s="85">
        <f t="shared" si="6"/>
        <v>55</v>
      </c>
      <c r="AJ102" s="86">
        <f t="shared" si="7"/>
        <v>103</v>
      </c>
      <c r="AK102" s="86">
        <f t="shared" si="8"/>
        <v>0</v>
      </c>
      <c r="AL102" s="77" t="str">
        <f t="shared" si="9"/>
        <v>Pass</v>
      </c>
    </row>
    <row r="103" spans="1:38">
      <c r="A103" s="14">
        <v>12676958</v>
      </c>
      <c r="B103" s="39" t="s">
        <v>98</v>
      </c>
      <c r="C103" s="27" t="s">
        <v>152</v>
      </c>
      <c r="D103" s="27" t="s">
        <v>149</v>
      </c>
      <c r="E103" s="39" t="s">
        <v>150</v>
      </c>
      <c r="F103" s="59">
        <v>66</v>
      </c>
      <c r="G103" s="60" t="s">
        <v>175</v>
      </c>
      <c r="H103" s="36"/>
      <c r="I103" s="36"/>
      <c r="J103" s="60"/>
      <c r="K103" s="60"/>
      <c r="L103" s="60"/>
      <c r="M103" s="60"/>
      <c r="N103" s="60"/>
      <c r="O103" s="60"/>
      <c r="P103" s="60">
        <v>64</v>
      </c>
      <c r="Q103" s="60" t="s">
        <v>178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>
        <v>82</v>
      </c>
      <c r="AC103" s="60" t="s">
        <v>178</v>
      </c>
      <c r="AD103" s="60">
        <v>46</v>
      </c>
      <c r="AE103" s="60" t="s">
        <v>174</v>
      </c>
      <c r="AF103" s="60">
        <v>25</v>
      </c>
      <c r="AG103" s="60" t="s">
        <v>181</v>
      </c>
      <c r="AH103" s="85">
        <f t="shared" si="5"/>
        <v>283</v>
      </c>
      <c r="AI103" s="85">
        <f t="shared" si="6"/>
        <v>56.6</v>
      </c>
      <c r="AJ103" s="86" t="str">
        <f t="shared" si="7"/>
        <v/>
      </c>
      <c r="AK103" s="86">
        <f t="shared" si="8"/>
        <v>1</v>
      </c>
      <c r="AL103" s="77" t="str">
        <f t="shared" si="9"/>
        <v>Comp</v>
      </c>
    </row>
    <row r="104" spans="1:38">
      <c r="A104" s="14">
        <v>12676959</v>
      </c>
      <c r="B104" s="39" t="s">
        <v>99</v>
      </c>
      <c r="C104" s="27" t="s">
        <v>152</v>
      </c>
      <c r="D104" s="27" t="s">
        <v>149</v>
      </c>
      <c r="E104" s="39" t="s">
        <v>150</v>
      </c>
      <c r="F104" s="59">
        <v>70</v>
      </c>
      <c r="G104" s="60" t="s">
        <v>178</v>
      </c>
      <c r="H104" s="60">
        <v>77</v>
      </c>
      <c r="I104" s="60" t="s">
        <v>179</v>
      </c>
      <c r="J104" s="60"/>
      <c r="K104" s="60"/>
      <c r="L104" s="60"/>
      <c r="M104" s="60"/>
      <c r="N104" s="60"/>
      <c r="O104" s="60"/>
      <c r="P104" s="60">
        <v>90</v>
      </c>
      <c r="Q104" s="60" t="s">
        <v>180</v>
      </c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>
        <v>78</v>
      </c>
      <c r="AE104" s="60" t="s">
        <v>177</v>
      </c>
      <c r="AF104" s="60">
        <v>67</v>
      </c>
      <c r="AG104" s="60" t="s">
        <v>179</v>
      </c>
      <c r="AH104" s="85">
        <f t="shared" si="5"/>
        <v>382</v>
      </c>
      <c r="AI104" s="85">
        <f t="shared" si="6"/>
        <v>76.400000000000006</v>
      </c>
      <c r="AJ104" s="86">
        <f t="shared" si="7"/>
        <v>21</v>
      </c>
      <c r="AK104" s="86">
        <f t="shared" si="8"/>
        <v>0</v>
      </c>
      <c r="AL104" s="77" t="str">
        <f t="shared" si="9"/>
        <v>Pass</v>
      </c>
    </row>
    <row r="105" spans="1:38">
      <c r="A105" s="14">
        <v>12676960</v>
      </c>
      <c r="B105" s="82" t="s">
        <v>100</v>
      </c>
      <c r="C105" s="27" t="s">
        <v>151</v>
      </c>
      <c r="D105" s="27" t="s">
        <v>149</v>
      </c>
      <c r="E105" s="39" t="s">
        <v>150</v>
      </c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59"/>
      <c r="AH105" s="87" t="s">
        <v>200</v>
      </c>
      <c r="AI105" s="87" t="s">
        <v>200</v>
      </c>
      <c r="AJ105" s="86" t="str">
        <f t="shared" si="7"/>
        <v/>
      </c>
      <c r="AK105" s="87" t="s">
        <v>200</v>
      </c>
      <c r="AL105" s="95" t="s">
        <v>200</v>
      </c>
    </row>
    <row r="106" spans="1:38">
      <c r="A106" s="14">
        <v>12676961</v>
      </c>
      <c r="B106" s="39" t="s">
        <v>101</v>
      </c>
      <c r="C106" s="27" t="s">
        <v>152</v>
      </c>
      <c r="D106" s="27" t="s">
        <v>149</v>
      </c>
      <c r="E106" s="39" t="s">
        <v>150</v>
      </c>
      <c r="F106" s="59">
        <v>73</v>
      </c>
      <c r="G106" s="60" t="s">
        <v>178</v>
      </c>
      <c r="H106" s="60">
        <v>73</v>
      </c>
      <c r="I106" s="60" t="s">
        <v>178</v>
      </c>
      <c r="J106" s="60"/>
      <c r="K106" s="60"/>
      <c r="L106" s="60"/>
      <c r="M106" s="60"/>
      <c r="N106" s="60"/>
      <c r="O106" s="60"/>
      <c r="P106" s="60">
        <v>88</v>
      </c>
      <c r="Q106" s="60" t="s">
        <v>176</v>
      </c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>
        <v>74</v>
      </c>
      <c r="AE106" s="60" t="s">
        <v>177</v>
      </c>
      <c r="AF106" s="60">
        <v>76</v>
      </c>
      <c r="AG106" s="60" t="s">
        <v>177</v>
      </c>
      <c r="AH106" s="85">
        <f t="shared" si="5"/>
        <v>384</v>
      </c>
      <c r="AI106" s="85">
        <f t="shared" si="6"/>
        <v>76.8</v>
      </c>
      <c r="AJ106" s="86">
        <f t="shared" si="7"/>
        <v>18</v>
      </c>
      <c r="AK106" s="86">
        <f t="shared" si="8"/>
        <v>0</v>
      </c>
      <c r="AL106" s="77" t="str">
        <f t="shared" si="9"/>
        <v>Pass</v>
      </c>
    </row>
    <row r="107" spans="1:38">
      <c r="A107" s="14">
        <v>12676962</v>
      </c>
      <c r="B107" s="39" t="s">
        <v>102</v>
      </c>
      <c r="C107" s="27" t="s">
        <v>151</v>
      </c>
      <c r="D107" s="27" t="s">
        <v>149</v>
      </c>
      <c r="E107" s="39" t="s">
        <v>150</v>
      </c>
      <c r="F107" s="59">
        <v>86</v>
      </c>
      <c r="G107" s="60" t="s">
        <v>176</v>
      </c>
      <c r="H107" s="60">
        <v>70</v>
      </c>
      <c r="I107" s="60" t="s">
        <v>178</v>
      </c>
      <c r="J107" s="60"/>
      <c r="K107" s="60"/>
      <c r="L107" s="60"/>
      <c r="M107" s="60"/>
      <c r="N107" s="60"/>
      <c r="O107" s="60"/>
      <c r="P107" s="60">
        <v>80</v>
      </c>
      <c r="Q107" s="60" t="s">
        <v>177</v>
      </c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>
        <v>71</v>
      </c>
      <c r="AE107" s="60" t="s">
        <v>179</v>
      </c>
      <c r="AF107" s="60">
        <v>57</v>
      </c>
      <c r="AG107" s="60" t="s">
        <v>178</v>
      </c>
      <c r="AH107" s="85">
        <f t="shared" si="5"/>
        <v>364</v>
      </c>
      <c r="AI107" s="85">
        <f t="shared" si="6"/>
        <v>72.8</v>
      </c>
      <c r="AJ107" s="86">
        <f t="shared" si="7"/>
        <v>27</v>
      </c>
      <c r="AK107" s="86">
        <f t="shared" si="8"/>
        <v>0</v>
      </c>
      <c r="AL107" s="77" t="str">
        <f t="shared" si="9"/>
        <v>Pass</v>
      </c>
    </row>
    <row r="108" spans="1:38">
      <c r="A108" s="14">
        <v>12676963</v>
      </c>
      <c r="B108" s="39" t="s">
        <v>103</v>
      </c>
      <c r="C108" s="27" t="s">
        <v>152</v>
      </c>
      <c r="D108" s="27" t="s">
        <v>149</v>
      </c>
      <c r="E108" s="39" t="s">
        <v>150</v>
      </c>
      <c r="F108" s="59">
        <v>59</v>
      </c>
      <c r="G108" s="60" t="s">
        <v>173</v>
      </c>
      <c r="H108" s="36"/>
      <c r="I108" s="36"/>
      <c r="J108" s="60"/>
      <c r="K108" s="60"/>
      <c r="L108" s="60"/>
      <c r="M108" s="60"/>
      <c r="N108" s="60"/>
      <c r="O108" s="60"/>
      <c r="P108" s="60">
        <v>57</v>
      </c>
      <c r="Q108" s="60" t="s">
        <v>175</v>
      </c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>
        <v>80</v>
      </c>
      <c r="AC108" s="60" t="s">
        <v>178</v>
      </c>
      <c r="AD108" s="60">
        <v>45</v>
      </c>
      <c r="AE108" s="60" t="s">
        <v>174</v>
      </c>
      <c r="AF108" s="60">
        <v>30</v>
      </c>
      <c r="AG108" s="60" t="s">
        <v>181</v>
      </c>
      <c r="AH108" s="85">
        <f t="shared" si="5"/>
        <v>271</v>
      </c>
      <c r="AI108" s="85">
        <f t="shared" si="6"/>
        <v>54.2</v>
      </c>
      <c r="AJ108" s="86" t="str">
        <f t="shared" si="7"/>
        <v/>
      </c>
      <c r="AK108" s="86">
        <f t="shared" si="8"/>
        <v>1</v>
      </c>
      <c r="AL108" s="77" t="str">
        <f t="shared" si="9"/>
        <v>Comp</v>
      </c>
    </row>
    <row r="109" spans="1:38">
      <c r="A109" s="14">
        <v>12676964</v>
      </c>
      <c r="B109" s="39" t="s">
        <v>104</v>
      </c>
      <c r="C109" s="27" t="s">
        <v>151</v>
      </c>
      <c r="D109" s="27" t="s">
        <v>149</v>
      </c>
      <c r="E109" s="39" t="s">
        <v>150</v>
      </c>
      <c r="F109" s="59">
        <v>48</v>
      </c>
      <c r="G109" s="60" t="s">
        <v>174</v>
      </c>
      <c r="H109" s="36"/>
      <c r="I109" s="36"/>
      <c r="J109" s="60"/>
      <c r="K109" s="60"/>
      <c r="L109" s="60"/>
      <c r="M109" s="60"/>
      <c r="N109" s="60"/>
      <c r="O109" s="60"/>
      <c r="P109" s="60">
        <v>61</v>
      </c>
      <c r="Q109" s="60" t="s">
        <v>178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>
        <v>76</v>
      </c>
      <c r="AC109" s="60" t="s">
        <v>175</v>
      </c>
      <c r="AD109" s="60">
        <v>47</v>
      </c>
      <c r="AE109" s="60" t="s">
        <v>173</v>
      </c>
      <c r="AF109" s="60">
        <v>28</v>
      </c>
      <c r="AG109" s="60" t="s">
        <v>181</v>
      </c>
      <c r="AH109" s="85">
        <f t="shared" si="5"/>
        <v>260</v>
      </c>
      <c r="AI109" s="85">
        <f t="shared" si="6"/>
        <v>52</v>
      </c>
      <c r="AJ109" s="86" t="str">
        <f t="shared" si="7"/>
        <v/>
      </c>
      <c r="AK109" s="86">
        <f t="shared" si="8"/>
        <v>1</v>
      </c>
      <c r="AL109" s="77" t="str">
        <f t="shared" si="9"/>
        <v>Comp</v>
      </c>
    </row>
    <row r="110" spans="1:38">
      <c r="A110" s="14">
        <v>12676965</v>
      </c>
      <c r="B110" s="39" t="s">
        <v>105</v>
      </c>
      <c r="C110" s="27" t="s">
        <v>152</v>
      </c>
      <c r="D110" s="27" t="s">
        <v>149</v>
      </c>
      <c r="E110" s="39" t="s">
        <v>150</v>
      </c>
      <c r="F110" s="59">
        <v>68</v>
      </c>
      <c r="G110" s="60" t="s">
        <v>175</v>
      </c>
      <c r="H110" s="60">
        <v>48</v>
      </c>
      <c r="I110" s="60" t="s">
        <v>174</v>
      </c>
      <c r="J110" s="60"/>
      <c r="K110" s="60"/>
      <c r="L110" s="60"/>
      <c r="M110" s="60"/>
      <c r="N110" s="60"/>
      <c r="O110" s="60"/>
      <c r="P110" s="60">
        <v>58</v>
      </c>
      <c r="Q110" s="60" t="s">
        <v>175</v>
      </c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>
        <v>66</v>
      </c>
      <c r="AE110" s="60" t="s">
        <v>178</v>
      </c>
      <c r="AF110" s="60">
        <v>51</v>
      </c>
      <c r="AG110" s="60" t="s">
        <v>175</v>
      </c>
      <c r="AH110" s="85">
        <f t="shared" si="5"/>
        <v>291</v>
      </c>
      <c r="AI110" s="85">
        <f t="shared" si="6"/>
        <v>58.2</v>
      </c>
      <c r="AJ110" s="86">
        <f t="shared" si="7"/>
        <v>84</v>
      </c>
      <c r="AK110" s="86">
        <f t="shared" si="8"/>
        <v>0</v>
      </c>
      <c r="AL110" s="77" t="str">
        <f t="shared" si="9"/>
        <v>Pass</v>
      </c>
    </row>
    <row r="111" spans="1:38">
      <c r="A111" s="14">
        <v>12676966</v>
      </c>
      <c r="B111" s="39" t="s">
        <v>106</v>
      </c>
      <c r="C111" s="27" t="s">
        <v>152</v>
      </c>
      <c r="D111" s="27" t="s">
        <v>149</v>
      </c>
      <c r="E111" s="39" t="s">
        <v>150</v>
      </c>
      <c r="F111" s="59">
        <v>90</v>
      </c>
      <c r="G111" s="60" t="s">
        <v>176</v>
      </c>
      <c r="H111" s="36"/>
      <c r="I111" s="36"/>
      <c r="J111" s="60"/>
      <c r="K111" s="60"/>
      <c r="L111" s="60"/>
      <c r="M111" s="60"/>
      <c r="N111" s="60"/>
      <c r="O111" s="60"/>
      <c r="P111" s="60">
        <v>95</v>
      </c>
      <c r="Q111" s="60" t="s">
        <v>180</v>
      </c>
      <c r="R111" s="60">
        <v>91</v>
      </c>
      <c r="S111" s="60" t="s">
        <v>180</v>
      </c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>
        <v>95</v>
      </c>
      <c r="AE111" s="60" t="s">
        <v>180</v>
      </c>
      <c r="AF111" s="60">
        <v>95</v>
      </c>
      <c r="AG111" s="60" t="s">
        <v>180</v>
      </c>
      <c r="AH111" s="85">
        <f t="shared" si="5"/>
        <v>466</v>
      </c>
      <c r="AI111" s="85">
        <f t="shared" si="6"/>
        <v>93.2</v>
      </c>
      <c r="AJ111" s="86">
        <f t="shared" si="7"/>
        <v>2</v>
      </c>
      <c r="AK111" s="86">
        <f t="shared" si="8"/>
        <v>0</v>
      </c>
      <c r="AL111" s="77" t="str">
        <f t="shared" si="9"/>
        <v>Pass</v>
      </c>
    </row>
    <row r="112" spans="1:38">
      <c r="A112" s="14">
        <v>12676967</v>
      </c>
      <c r="B112" s="39" t="s">
        <v>107</v>
      </c>
      <c r="C112" s="27" t="s">
        <v>151</v>
      </c>
      <c r="D112" s="27" t="s">
        <v>149</v>
      </c>
      <c r="E112" s="39" t="s">
        <v>150</v>
      </c>
      <c r="F112" s="59">
        <v>55</v>
      </c>
      <c r="G112" s="60" t="s">
        <v>173</v>
      </c>
      <c r="H112" s="36"/>
      <c r="I112" s="36"/>
      <c r="J112" s="60"/>
      <c r="K112" s="60"/>
      <c r="L112" s="60"/>
      <c r="M112" s="60"/>
      <c r="N112" s="60"/>
      <c r="O112" s="60"/>
      <c r="P112" s="60">
        <v>63</v>
      </c>
      <c r="Q112" s="60" t="s">
        <v>178</v>
      </c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>
        <v>76</v>
      </c>
      <c r="AC112" s="60" t="s">
        <v>175</v>
      </c>
      <c r="AD112" s="60">
        <v>48</v>
      </c>
      <c r="AE112" s="60" t="s">
        <v>173</v>
      </c>
      <c r="AF112" s="60">
        <v>44</v>
      </c>
      <c r="AG112" s="60" t="s">
        <v>174</v>
      </c>
      <c r="AH112" s="85">
        <f t="shared" si="5"/>
        <v>286</v>
      </c>
      <c r="AI112" s="85">
        <f t="shared" si="6"/>
        <v>57.2</v>
      </c>
      <c r="AJ112" s="86">
        <f t="shared" si="7"/>
        <v>87</v>
      </c>
      <c r="AK112" s="86">
        <f t="shared" si="8"/>
        <v>0</v>
      </c>
      <c r="AL112" s="77" t="str">
        <f t="shared" si="9"/>
        <v>Pass</v>
      </c>
    </row>
    <row r="113" spans="1:38" ht="22.5">
      <c r="A113" s="14">
        <v>12676968</v>
      </c>
      <c r="B113" s="39" t="s">
        <v>108</v>
      </c>
      <c r="C113" s="27" t="s">
        <v>152</v>
      </c>
      <c r="D113" s="27" t="s">
        <v>149</v>
      </c>
      <c r="E113" s="39" t="s">
        <v>150</v>
      </c>
      <c r="F113" s="59">
        <v>60</v>
      </c>
      <c r="G113" s="60" t="s">
        <v>173</v>
      </c>
      <c r="H113" s="60">
        <v>39</v>
      </c>
      <c r="I113" s="60" t="s">
        <v>181</v>
      </c>
      <c r="J113" s="60"/>
      <c r="K113" s="60"/>
      <c r="L113" s="60"/>
      <c r="M113" s="60"/>
      <c r="N113" s="60"/>
      <c r="O113" s="60"/>
      <c r="P113" s="60">
        <v>60</v>
      </c>
      <c r="Q113" s="60" t="s">
        <v>178</v>
      </c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>
        <v>32</v>
      </c>
      <c r="AE113" s="60" t="s">
        <v>181</v>
      </c>
      <c r="AF113" s="60">
        <v>30</v>
      </c>
      <c r="AG113" s="60" t="s">
        <v>181</v>
      </c>
      <c r="AH113" s="85">
        <f t="shared" si="5"/>
        <v>221</v>
      </c>
      <c r="AI113" s="85">
        <f t="shared" si="6"/>
        <v>44.2</v>
      </c>
      <c r="AJ113" s="86" t="str">
        <f t="shared" si="7"/>
        <v/>
      </c>
      <c r="AK113" s="86">
        <f t="shared" si="8"/>
        <v>3</v>
      </c>
      <c r="AL113" s="94" t="str">
        <f t="shared" si="9"/>
        <v>Essential Repeat</v>
      </c>
    </row>
    <row r="114" spans="1:38">
      <c r="A114" s="14">
        <v>12676969</v>
      </c>
      <c r="B114" s="39" t="s">
        <v>109</v>
      </c>
      <c r="C114" s="27" t="s">
        <v>151</v>
      </c>
      <c r="D114" s="27" t="s">
        <v>149</v>
      </c>
      <c r="E114" s="39" t="s">
        <v>150</v>
      </c>
      <c r="F114" s="59">
        <v>67</v>
      </c>
      <c r="G114" s="60" t="s">
        <v>175</v>
      </c>
      <c r="H114" s="60">
        <v>59</v>
      </c>
      <c r="I114" s="60" t="s">
        <v>173</v>
      </c>
      <c r="J114" s="60"/>
      <c r="K114" s="60"/>
      <c r="L114" s="60"/>
      <c r="M114" s="60"/>
      <c r="N114" s="60"/>
      <c r="O114" s="60"/>
      <c r="P114" s="60">
        <v>73</v>
      </c>
      <c r="Q114" s="60" t="s">
        <v>179</v>
      </c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>
        <v>68</v>
      </c>
      <c r="AE114" s="60" t="s">
        <v>179</v>
      </c>
      <c r="AF114" s="60">
        <v>81</v>
      </c>
      <c r="AG114" s="60" t="s">
        <v>176</v>
      </c>
      <c r="AH114" s="85">
        <f t="shared" si="5"/>
        <v>348</v>
      </c>
      <c r="AI114" s="85">
        <f t="shared" si="6"/>
        <v>69.599999999999994</v>
      </c>
      <c r="AJ114" s="86">
        <f t="shared" si="7"/>
        <v>34</v>
      </c>
      <c r="AK114" s="86">
        <f t="shared" si="8"/>
        <v>0</v>
      </c>
      <c r="AL114" s="77" t="str">
        <f t="shared" si="9"/>
        <v>Pass</v>
      </c>
    </row>
    <row r="115" spans="1:38" ht="22.5">
      <c r="A115" s="14">
        <v>12676970</v>
      </c>
      <c r="B115" s="39" t="s">
        <v>110</v>
      </c>
      <c r="C115" s="27" t="s">
        <v>152</v>
      </c>
      <c r="D115" s="27" t="s">
        <v>149</v>
      </c>
      <c r="E115" s="39" t="s">
        <v>150</v>
      </c>
      <c r="F115" s="59">
        <v>44</v>
      </c>
      <c r="G115" s="60" t="s">
        <v>174</v>
      </c>
      <c r="H115" s="60">
        <v>29</v>
      </c>
      <c r="I115" s="60" t="s">
        <v>181</v>
      </c>
      <c r="J115" s="60"/>
      <c r="K115" s="60"/>
      <c r="L115" s="60"/>
      <c r="M115" s="60"/>
      <c r="N115" s="60"/>
      <c r="O115" s="60"/>
      <c r="P115" s="60">
        <v>44</v>
      </c>
      <c r="Q115" s="60" t="s">
        <v>174</v>
      </c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>
        <v>39</v>
      </c>
      <c r="AE115" s="60" t="s">
        <v>181</v>
      </c>
      <c r="AF115" s="60">
        <v>31</v>
      </c>
      <c r="AG115" s="60" t="s">
        <v>181</v>
      </c>
      <c r="AH115" s="85">
        <f t="shared" si="5"/>
        <v>187</v>
      </c>
      <c r="AI115" s="85">
        <f t="shared" si="6"/>
        <v>37.4</v>
      </c>
      <c r="AJ115" s="86" t="str">
        <f t="shared" si="7"/>
        <v/>
      </c>
      <c r="AK115" s="86">
        <f t="shared" si="8"/>
        <v>3</v>
      </c>
      <c r="AL115" s="94" t="str">
        <f t="shared" si="9"/>
        <v>Essential Repeat</v>
      </c>
    </row>
    <row r="116" spans="1:38">
      <c r="A116" s="14">
        <v>12676971</v>
      </c>
      <c r="B116" s="39" t="s">
        <v>111</v>
      </c>
      <c r="C116" s="27" t="s">
        <v>151</v>
      </c>
      <c r="D116" s="27" t="s">
        <v>149</v>
      </c>
      <c r="E116" s="39" t="s">
        <v>150</v>
      </c>
      <c r="F116" s="59">
        <v>49</v>
      </c>
      <c r="G116" s="60" t="s">
        <v>174</v>
      </c>
      <c r="H116" s="36"/>
      <c r="I116" s="36"/>
      <c r="J116" s="60"/>
      <c r="K116" s="60"/>
      <c r="L116" s="60"/>
      <c r="M116" s="60"/>
      <c r="N116" s="60"/>
      <c r="O116" s="60"/>
      <c r="P116" s="60">
        <v>65</v>
      </c>
      <c r="Q116" s="60" t="s">
        <v>178</v>
      </c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>
        <v>65</v>
      </c>
      <c r="AC116" s="60" t="s">
        <v>173</v>
      </c>
      <c r="AD116" s="60">
        <v>47</v>
      </c>
      <c r="AE116" s="60" t="s">
        <v>173</v>
      </c>
      <c r="AF116" s="60">
        <v>44</v>
      </c>
      <c r="AG116" s="60" t="s">
        <v>174</v>
      </c>
      <c r="AH116" s="85">
        <f t="shared" si="5"/>
        <v>270</v>
      </c>
      <c r="AI116" s="85">
        <f t="shared" si="6"/>
        <v>54</v>
      </c>
      <c r="AJ116" s="86">
        <f t="shared" si="7"/>
        <v>110</v>
      </c>
      <c r="AK116" s="86">
        <f t="shared" si="8"/>
        <v>0</v>
      </c>
      <c r="AL116" s="77" t="str">
        <f t="shared" si="9"/>
        <v>Pass</v>
      </c>
    </row>
    <row r="117" spans="1:38">
      <c r="A117" s="14">
        <v>12676972</v>
      </c>
      <c r="B117" s="39" t="s">
        <v>112</v>
      </c>
      <c r="C117" s="27" t="s">
        <v>151</v>
      </c>
      <c r="D117" s="27" t="s">
        <v>149</v>
      </c>
      <c r="E117" s="39" t="s">
        <v>150</v>
      </c>
      <c r="F117" s="59">
        <v>49</v>
      </c>
      <c r="G117" s="60" t="s">
        <v>174</v>
      </c>
      <c r="H117" s="36"/>
      <c r="I117" s="36"/>
      <c r="J117" s="60"/>
      <c r="K117" s="60"/>
      <c r="L117" s="60"/>
      <c r="M117" s="60"/>
      <c r="N117" s="60"/>
      <c r="O117" s="60"/>
      <c r="P117" s="60">
        <v>57</v>
      </c>
      <c r="Q117" s="60" t="s">
        <v>175</v>
      </c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>
        <v>72</v>
      </c>
      <c r="AC117" s="60" t="s">
        <v>173</v>
      </c>
      <c r="AD117" s="60">
        <v>43</v>
      </c>
      <c r="AE117" s="60" t="s">
        <v>174</v>
      </c>
      <c r="AF117" s="60">
        <v>43</v>
      </c>
      <c r="AG117" s="60" t="s">
        <v>174</v>
      </c>
      <c r="AH117" s="85">
        <f t="shared" si="5"/>
        <v>264</v>
      </c>
      <c r="AI117" s="85">
        <f t="shared" si="6"/>
        <v>52.8</v>
      </c>
      <c r="AJ117" s="86">
        <f t="shared" si="7"/>
        <v>117</v>
      </c>
      <c r="AK117" s="86">
        <f t="shared" si="8"/>
        <v>0</v>
      </c>
      <c r="AL117" s="77" t="str">
        <f t="shared" si="9"/>
        <v>Pass</v>
      </c>
    </row>
    <row r="118" spans="1:38">
      <c r="A118" s="14">
        <v>12676973</v>
      </c>
      <c r="B118" s="39" t="s">
        <v>113</v>
      </c>
      <c r="C118" s="27" t="s">
        <v>151</v>
      </c>
      <c r="D118" s="27" t="s">
        <v>149</v>
      </c>
      <c r="E118" s="39" t="s">
        <v>150</v>
      </c>
      <c r="F118" s="59">
        <v>55</v>
      </c>
      <c r="G118" s="60" t="s">
        <v>173</v>
      </c>
      <c r="H118" s="36"/>
      <c r="I118" s="36"/>
      <c r="J118" s="60"/>
      <c r="K118" s="60"/>
      <c r="L118" s="60"/>
      <c r="M118" s="60"/>
      <c r="N118" s="60"/>
      <c r="O118" s="60"/>
      <c r="P118" s="60">
        <v>59</v>
      </c>
      <c r="Q118" s="60" t="s">
        <v>175</v>
      </c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>
        <v>79</v>
      </c>
      <c r="AC118" s="60" t="s">
        <v>175</v>
      </c>
      <c r="AD118" s="60">
        <v>43</v>
      </c>
      <c r="AE118" s="60" t="s">
        <v>174</v>
      </c>
      <c r="AF118" s="60">
        <v>43</v>
      </c>
      <c r="AG118" s="60" t="s">
        <v>174</v>
      </c>
      <c r="AH118" s="85">
        <f t="shared" si="5"/>
        <v>279</v>
      </c>
      <c r="AI118" s="85">
        <f t="shared" si="6"/>
        <v>55.8</v>
      </c>
      <c r="AJ118" s="86">
        <f t="shared" si="7"/>
        <v>99</v>
      </c>
      <c r="AK118" s="86">
        <f t="shared" si="8"/>
        <v>0</v>
      </c>
      <c r="AL118" s="77" t="str">
        <f t="shared" si="9"/>
        <v>Pass</v>
      </c>
    </row>
    <row r="119" spans="1:38">
      <c r="A119" s="14">
        <v>12676974</v>
      </c>
      <c r="B119" s="39" t="s">
        <v>114</v>
      </c>
      <c r="C119" s="27" t="s">
        <v>151</v>
      </c>
      <c r="D119" s="27" t="s">
        <v>149</v>
      </c>
      <c r="E119" s="39" t="s">
        <v>150</v>
      </c>
      <c r="F119" s="59">
        <v>47</v>
      </c>
      <c r="G119" s="60" t="s">
        <v>174</v>
      </c>
      <c r="H119" s="36"/>
      <c r="I119" s="36"/>
      <c r="J119" s="60"/>
      <c r="K119" s="60"/>
      <c r="L119" s="60"/>
      <c r="M119" s="60"/>
      <c r="N119" s="60"/>
      <c r="O119" s="60"/>
      <c r="P119" s="60">
        <v>75</v>
      </c>
      <c r="Q119" s="60" t="s">
        <v>177</v>
      </c>
      <c r="R119" s="60">
        <v>28</v>
      </c>
      <c r="S119" s="60" t="s">
        <v>181</v>
      </c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>
        <v>45</v>
      </c>
      <c r="AE119" s="60" t="s">
        <v>174</v>
      </c>
      <c r="AF119" s="60">
        <v>50</v>
      </c>
      <c r="AG119" s="60" t="s">
        <v>173</v>
      </c>
      <c r="AH119" s="85">
        <f t="shared" si="5"/>
        <v>245</v>
      </c>
      <c r="AI119" s="85">
        <f t="shared" si="6"/>
        <v>49</v>
      </c>
      <c r="AJ119" s="86" t="str">
        <f t="shared" si="7"/>
        <v/>
      </c>
      <c r="AK119" s="86">
        <f t="shared" si="8"/>
        <v>1</v>
      </c>
      <c r="AL119" s="77" t="str">
        <f t="shared" si="9"/>
        <v>Comp</v>
      </c>
    </row>
    <row r="120" spans="1:38">
      <c r="A120" s="14">
        <v>12676975</v>
      </c>
      <c r="B120" s="39" t="s">
        <v>115</v>
      </c>
      <c r="C120" s="27" t="s">
        <v>152</v>
      </c>
      <c r="D120" s="27" t="s">
        <v>149</v>
      </c>
      <c r="E120" s="39" t="s">
        <v>150</v>
      </c>
      <c r="F120" s="59">
        <v>56</v>
      </c>
      <c r="G120" s="60" t="s">
        <v>173</v>
      </c>
      <c r="H120" s="60">
        <v>50</v>
      </c>
      <c r="I120" s="60" t="s">
        <v>174</v>
      </c>
      <c r="J120" s="60"/>
      <c r="K120" s="60"/>
      <c r="L120" s="60"/>
      <c r="M120" s="60"/>
      <c r="N120" s="60"/>
      <c r="O120" s="60"/>
      <c r="P120" s="60">
        <v>75</v>
      </c>
      <c r="Q120" s="60" t="s">
        <v>177</v>
      </c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>
        <v>45</v>
      </c>
      <c r="AE120" s="60" t="s">
        <v>174</v>
      </c>
      <c r="AF120" s="60">
        <v>25</v>
      </c>
      <c r="AG120" s="60" t="s">
        <v>181</v>
      </c>
      <c r="AH120" s="85">
        <f t="shared" si="5"/>
        <v>251</v>
      </c>
      <c r="AI120" s="85">
        <f t="shared" si="6"/>
        <v>50.2</v>
      </c>
      <c r="AJ120" s="86" t="str">
        <f t="shared" si="7"/>
        <v/>
      </c>
      <c r="AK120" s="86">
        <f t="shared" si="8"/>
        <v>1</v>
      </c>
      <c r="AL120" s="77" t="str">
        <f t="shared" si="9"/>
        <v>Comp</v>
      </c>
    </row>
    <row r="121" spans="1:38">
      <c r="A121" s="14">
        <v>12676976</v>
      </c>
      <c r="B121" s="39" t="s">
        <v>116</v>
      </c>
      <c r="C121" s="27" t="s">
        <v>151</v>
      </c>
      <c r="D121" s="27" t="s">
        <v>149</v>
      </c>
      <c r="E121" s="39" t="s">
        <v>150</v>
      </c>
      <c r="F121" s="59">
        <v>74</v>
      </c>
      <c r="G121" s="60" t="s">
        <v>178</v>
      </c>
      <c r="H121" s="36"/>
      <c r="I121" s="36"/>
      <c r="J121" s="60"/>
      <c r="K121" s="60"/>
      <c r="L121" s="60"/>
      <c r="M121" s="60"/>
      <c r="N121" s="60"/>
      <c r="O121" s="60"/>
      <c r="P121" s="60">
        <v>57</v>
      </c>
      <c r="Q121" s="60" t="s">
        <v>175</v>
      </c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>
        <v>86</v>
      </c>
      <c r="AC121" s="60" t="s">
        <v>179</v>
      </c>
      <c r="AD121" s="60">
        <v>53</v>
      </c>
      <c r="AE121" s="60" t="s">
        <v>175</v>
      </c>
      <c r="AF121" s="60">
        <v>46</v>
      </c>
      <c r="AG121" s="60" t="s">
        <v>173</v>
      </c>
      <c r="AH121" s="85">
        <f t="shared" si="5"/>
        <v>316</v>
      </c>
      <c r="AI121" s="85">
        <f t="shared" si="6"/>
        <v>63.2</v>
      </c>
      <c r="AJ121" s="86">
        <f t="shared" si="7"/>
        <v>62</v>
      </c>
      <c r="AK121" s="86">
        <f t="shared" si="8"/>
        <v>0</v>
      </c>
      <c r="AL121" s="77" t="str">
        <f t="shared" si="9"/>
        <v>Pass</v>
      </c>
    </row>
    <row r="122" spans="1:38">
      <c r="A122" s="14">
        <v>12676977</v>
      </c>
      <c r="B122" s="39" t="s">
        <v>117</v>
      </c>
      <c r="C122" s="27" t="s">
        <v>151</v>
      </c>
      <c r="D122" s="27" t="s">
        <v>149</v>
      </c>
      <c r="E122" s="39" t="s">
        <v>150</v>
      </c>
      <c r="F122" s="59">
        <v>43</v>
      </c>
      <c r="G122" s="60" t="s">
        <v>174</v>
      </c>
      <c r="H122" s="36"/>
      <c r="I122" s="36"/>
      <c r="J122" s="60"/>
      <c r="K122" s="60"/>
      <c r="L122" s="60"/>
      <c r="M122" s="60"/>
      <c r="N122" s="60"/>
      <c r="O122" s="60"/>
      <c r="P122" s="60">
        <v>55</v>
      </c>
      <c r="Q122" s="60" t="s">
        <v>175</v>
      </c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>
        <v>73</v>
      </c>
      <c r="AC122" s="60" t="s">
        <v>175</v>
      </c>
      <c r="AD122" s="60">
        <v>45</v>
      </c>
      <c r="AE122" s="60" t="s">
        <v>174</v>
      </c>
      <c r="AF122" s="60">
        <v>50</v>
      </c>
      <c r="AG122" s="60" t="s">
        <v>173</v>
      </c>
      <c r="AH122" s="85">
        <f t="shared" si="5"/>
        <v>266</v>
      </c>
      <c r="AI122" s="85">
        <f t="shared" si="6"/>
        <v>53.2</v>
      </c>
      <c r="AJ122" s="86">
        <f t="shared" si="7"/>
        <v>115</v>
      </c>
      <c r="AK122" s="86">
        <f t="shared" si="8"/>
        <v>0</v>
      </c>
      <c r="AL122" s="77" t="str">
        <f t="shared" si="9"/>
        <v>Pass</v>
      </c>
    </row>
    <row r="123" spans="1:38">
      <c r="A123" s="14">
        <v>12676978</v>
      </c>
      <c r="B123" s="39" t="s">
        <v>118</v>
      </c>
      <c r="C123" s="27" t="s">
        <v>151</v>
      </c>
      <c r="D123" s="27" t="s">
        <v>149</v>
      </c>
      <c r="E123" s="39" t="s">
        <v>150</v>
      </c>
      <c r="F123" s="59">
        <v>61</v>
      </c>
      <c r="G123" s="60" t="s">
        <v>175</v>
      </c>
      <c r="H123" s="60">
        <v>45</v>
      </c>
      <c r="I123" s="60" t="s">
        <v>174</v>
      </c>
      <c r="J123" s="60"/>
      <c r="K123" s="60"/>
      <c r="L123" s="60"/>
      <c r="M123" s="60"/>
      <c r="N123" s="60"/>
      <c r="O123" s="60"/>
      <c r="P123" s="60">
        <v>54</v>
      </c>
      <c r="Q123" s="60" t="s">
        <v>175</v>
      </c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>
        <v>48</v>
      </c>
      <c r="AE123" s="60" t="s">
        <v>173</v>
      </c>
      <c r="AF123" s="60">
        <v>57</v>
      </c>
      <c r="AG123" s="60" t="s">
        <v>178</v>
      </c>
      <c r="AH123" s="85">
        <f t="shared" si="5"/>
        <v>265</v>
      </c>
      <c r="AI123" s="85">
        <f t="shared" si="6"/>
        <v>53</v>
      </c>
      <c r="AJ123" s="86">
        <f t="shared" si="7"/>
        <v>116</v>
      </c>
      <c r="AK123" s="86">
        <f t="shared" si="8"/>
        <v>0</v>
      </c>
      <c r="AL123" s="77" t="str">
        <f t="shared" si="9"/>
        <v>Pass</v>
      </c>
    </row>
    <row r="124" spans="1:38">
      <c r="A124" s="14">
        <v>12676979</v>
      </c>
      <c r="B124" s="39" t="s">
        <v>119</v>
      </c>
      <c r="C124" s="27" t="s">
        <v>151</v>
      </c>
      <c r="D124" s="27" t="s">
        <v>149</v>
      </c>
      <c r="E124" s="39" t="s">
        <v>150</v>
      </c>
      <c r="F124" s="59">
        <v>70</v>
      </c>
      <c r="G124" s="60" t="s">
        <v>178</v>
      </c>
      <c r="H124" s="36"/>
      <c r="I124" s="36"/>
      <c r="J124" s="60"/>
      <c r="K124" s="60"/>
      <c r="L124" s="60"/>
      <c r="M124" s="60"/>
      <c r="N124" s="60"/>
      <c r="O124" s="60"/>
      <c r="P124" s="60">
        <v>82</v>
      </c>
      <c r="Q124" s="60" t="s">
        <v>176</v>
      </c>
      <c r="R124" s="60">
        <v>52</v>
      </c>
      <c r="S124" s="60" t="s">
        <v>175</v>
      </c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>
        <v>70</v>
      </c>
      <c r="AE124" s="60" t="s">
        <v>179</v>
      </c>
      <c r="AF124" s="60">
        <v>65</v>
      </c>
      <c r="AG124" s="60" t="s">
        <v>179</v>
      </c>
      <c r="AH124" s="85">
        <f t="shared" si="5"/>
        <v>339</v>
      </c>
      <c r="AI124" s="85">
        <f t="shared" si="6"/>
        <v>67.8</v>
      </c>
      <c r="AJ124" s="86">
        <f t="shared" si="7"/>
        <v>43</v>
      </c>
      <c r="AK124" s="86">
        <f t="shared" si="8"/>
        <v>0</v>
      </c>
      <c r="AL124" s="77" t="str">
        <f t="shared" si="9"/>
        <v>Pass</v>
      </c>
    </row>
    <row r="125" spans="1:38">
      <c r="A125" s="14">
        <v>12676980</v>
      </c>
      <c r="B125" s="39" t="s">
        <v>120</v>
      </c>
      <c r="C125" s="27" t="s">
        <v>152</v>
      </c>
      <c r="D125" s="27" t="s">
        <v>149</v>
      </c>
      <c r="E125" s="39" t="s">
        <v>150</v>
      </c>
      <c r="F125" s="59">
        <v>63</v>
      </c>
      <c r="G125" s="60" t="s">
        <v>175</v>
      </c>
      <c r="H125" s="60">
        <v>53</v>
      </c>
      <c r="I125" s="60" t="s">
        <v>174</v>
      </c>
      <c r="J125" s="60"/>
      <c r="K125" s="60"/>
      <c r="L125" s="60"/>
      <c r="M125" s="60"/>
      <c r="N125" s="60"/>
      <c r="O125" s="60"/>
      <c r="P125" s="60">
        <v>55</v>
      </c>
      <c r="Q125" s="60" t="s">
        <v>175</v>
      </c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>
        <v>33</v>
      </c>
      <c r="AE125" s="60" t="s">
        <v>181</v>
      </c>
      <c r="AF125" s="60">
        <v>40</v>
      </c>
      <c r="AG125" s="60" t="s">
        <v>174</v>
      </c>
      <c r="AH125" s="85">
        <f t="shared" si="5"/>
        <v>244</v>
      </c>
      <c r="AI125" s="85">
        <f t="shared" si="6"/>
        <v>48.8</v>
      </c>
      <c r="AJ125" s="86" t="str">
        <f t="shared" si="7"/>
        <v/>
      </c>
      <c r="AK125" s="86">
        <f t="shared" si="8"/>
        <v>1</v>
      </c>
      <c r="AL125" s="77" t="str">
        <f t="shared" si="9"/>
        <v>Comp</v>
      </c>
    </row>
    <row r="126" spans="1:38">
      <c r="A126" s="14">
        <v>12676981</v>
      </c>
      <c r="B126" s="39" t="s">
        <v>121</v>
      </c>
      <c r="C126" s="27" t="s">
        <v>152</v>
      </c>
      <c r="D126" s="27" t="s">
        <v>149</v>
      </c>
      <c r="E126" s="39" t="s">
        <v>150</v>
      </c>
      <c r="F126" s="59">
        <v>49</v>
      </c>
      <c r="G126" s="60" t="s">
        <v>174</v>
      </c>
      <c r="H126" s="36"/>
      <c r="I126" s="36"/>
      <c r="J126" s="60"/>
      <c r="K126" s="60"/>
      <c r="L126" s="60"/>
      <c r="M126" s="60"/>
      <c r="N126" s="60"/>
      <c r="O126" s="60"/>
      <c r="P126" s="60">
        <v>47</v>
      </c>
      <c r="Q126" s="60" t="s">
        <v>173</v>
      </c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>
        <v>67</v>
      </c>
      <c r="AC126" s="60" t="s">
        <v>173</v>
      </c>
      <c r="AD126" s="60">
        <v>39</v>
      </c>
      <c r="AE126" s="60" t="s">
        <v>181</v>
      </c>
      <c r="AF126" s="60">
        <v>46</v>
      </c>
      <c r="AG126" s="60" t="s">
        <v>173</v>
      </c>
      <c r="AH126" s="85">
        <f t="shared" si="5"/>
        <v>248</v>
      </c>
      <c r="AI126" s="85">
        <f t="shared" si="6"/>
        <v>49.6</v>
      </c>
      <c r="AJ126" s="86" t="str">
        <f t="shared" si="7"/>
        <v/>
      </c>
      <c r="AK126" s="86">
        <f t="shared" si="8"/>
        <v>1</v>
      </c>
      <c r="AL126" s="77" t="str">
        <f t="shared" si="9"/>
        <v>Comp</v>
      </c>
    </row>
    <row r="127" spans="1:38">
      <c r="A127" s="14">
        <v>12676982</v>
      </c>
      <c r="B127" s="39" t="s">
        <v>122</v>
      </c>
      <c r="C127" s="27" t="s">
        <v>152</v>
      </c>
      <c r="D127" s="27" t="s">
        <v>149</v>
      </c>
      <c r="E127" s="39" t="s">
        <v>150</v>
      </c>
      <c r="F127" s="59">
        <v>49</v>
      </c>
      <c r="G127" s="60" t="s">
        <v>174</v>
      </c>
      <c r="H127" s="36"/>
      <c r="I127" s="36"/>
      <c r="J127" s="60"/>
      <c r="K127" s="60"/>
      <c r="L127" s="60"/>
      <c r="M127" s="60"/>
      <c r="N127" s="60"/>
      <c r="O127" s="60"/>
      <c r="P127" s="60">
        <v>51</v>
      </c>
      <c r="Q127" s="60" t="s">
        <v>173</v>
      </c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>
        <v>59</v>
      </c>
      <c r="AC127" s="60" t="s">
        <v>174</v>
      </c>
      <c r="AD127" s="60">
        <v>45</v>
      </c>
      <c r="AE127" s="60" t="s">
        <v>174</v>
      </c>
      <c r="AF127" s="60">
        <v>28</v>
      </c>
      <c r="AG127" s="60" t="s">
        <v>181</v>
      </c>
      <c r="AH127" s="85">
        <f t="shared" si="5"/>
        <v>232</v>
      </c>
      <c r="AI127" s="85">
        <f t="shared" si="6"/>
        <v>46.4</v>
      </c>
      <c r="AJ127" s="86" t="str">
        <f t="shared" si="7"/>
        <v/>
      </c>
      <c r="AK127" s="86">
        <f t="shared" si="8"/>
        <v>1</v>
      </c>
      <c r="AL127" s="77" t="str">
        <f t="shared" si="9"/>
        <v>Comp</v>
      </c>
    </row>
    <row r="128" spans="1:38">
      <c r="A128" s="14">
        <v>12676983</v>
      </c>
      <c r="B128" s="39" t="s">
        <v>123</v>
      </c>
      <c r="C128" s="27" t="s">
        <v>151</v>
      </c>
      <c r="D128" s="27" t="s">
        <v>149</v>
      </c>
      <c r="E128" s="39" t="s">
        <v>150</v>
      </c>
      <c r="F128" s="59">
        <v>50</v>
      </c>
      <c r="G128" s="60" t="s">
        <v>174</v>
      </c>
      <c r="H128" s="60">
        <v>48</v>
      </c>
      <c r="I128" s="60" t="s">
        <v>174</v>
      </c>
      <c r="J128" s="60"/>
      <c r="K128" s="60"/>
      <c r="L128" s="60"/>
      <c r="M128" s="60"/>
      <c r="N128" s="60"/>
      <c r="O128" s="60"/>
      <c r="P128" s="60">
        <v>49</v>
      </c>
      <c r="Q128" s="60" t="s">
        <v>173</v>
      </c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>
        <v>45</v>
      </c>
      <c r="AE128" s="60" t="s">
        <v>174</v>
      </c>
      <c r="AF128" s="60">
        <v>30</v>
      </c>
      <c r="AG128" s="60" t="s">
        <v>181</v>
      </c>
      <c r="AH128" s="85">
        <f t="shared" si="5"/>
        <v>222</v>
      </c>
      <c r="AI128" s="85">
        <f t="shared" si="6"/>
        <v>44.4</v>
      </c>
      <c r="AJ128" s="86" t="str">
        <f t="shared" si="7"/>
        <v/>
      </c>
      <c r="AK128" s="86">
        <f t="shared" si="8"/>
        <v>1</v>
      </c>
      <c r="AL128" s="77" t="str">
        <f t="shared" si="9"/>
        <v>Comp</v>
      </c>
    </row>
    <row r="129" spans="1:38">
      <c r="A129" s="14">
        <v>12676984</v>
      </c>
      <c r="B129" s="39" t="s">
        <v>124</v>
      </c>
      <c r="C129" s="27" t="s">
        <v>152</v>
      </c>
      <c r="D129" s="27" t="s">
        <v>149</v>
      </c>
      <c r="E129" s="39" t="s">
        <v>150</v>
      </c>
      <c r="F129" s="59">
        <v>59</v>
      </c>
      <c r="G129" s="60" t="s">
        <v>173</v>
      </c>
      <c r="H129" s="36"/>
      <c r="I129" s="36"/>
      <c r="J129" s="60"/>
      <c r="K129" s="60"/>
      <c r="L129" s="60"/>
      <c r="M129" s="60"/>
      <c r="N129" s="60"/>
      <c r="O129" s="60"/>
      <c r="P129" s="60">
        <v>64</v>
      </c>
      <c r="Q129" s="60" t="s">
        <v>178</v>
      </c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>
        <v>72</v>
      </c>
      <c r="AC129" s="60" t="s">
        <v>173</v>
      </c>
      <c r="AD129" s="60">
        <v>54</v>
      </c>
      <c r="AE129" s="60" t="s">
        <v>175</v>
      </c>
      <c r="AF129" s="60">
        <v>26</v>
      </c>
      <c r="AG129" s="60" t="s">
        <v>181</v>
      </c>
      <c r="AH129" s="85">
        <f t="shared" si="5"/>
        <v>275</v>
      </c>
      <c r="AI129" s="85">
        <f t="shared" si="6"/>
        <v>55</v>
      </c>
      <c r="AJ129" s="86" t="str">
        <f t="shared" si="7"/>
        <v/>
      </c>
      <c r="AK129" s="86">
        <f t="shared" si="8"/>
        <v>1</v>
      </c>
      <c r="AL129" s="77" t="str">
        <f t="shared" si="9"/>
        <v>Comp</v>
      </c>
    </row>
    <row r="130" spans="1:38">
      <c r="A130" s="14">
        <v>12676985</v>
      </c>
      <c r="B130" s="39" t="s">
        <v>125</v>
      </c>
      <c r="C130" s="27" t="s">
        <v>152</v>
      </c>
      <c r="D130" s="27" t="s">
        <v>149</v>
      </c>
      <c r="E130" s="39" t="s">
        <v>150</v>
      </c>
      <c r="F130" s="59">
        <v>70</v>
      </c>
      <c r="G130" s="60" t="s">
        <v>178</v>
      </c>
      <c r="H130" s="36"/>
      <c r="I130" s="36"/>
      <c r="J130" s="60"/>
      <c r="K130" s="60"/>
      <c r="L130" s="60"/>
      <c r="M130" s="60"/>
      <c r="N130" s="60"/>
      <c r="O130" s="60"/>
      <c r="P130" s="60">
        <v>68</v>
      </c>
      <c r="Q130" s="60" t="s">
        <v>179</v>
      </c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>
        <v>87</v>
      </c>
      <c r="AC130" s="60" t="s">
        <v>179</v>
      </c>
      <c r="AD130" s="60">
        <v>50</v>
      </c>
      <c r="AE130" s="60" t="s">
        <v>173</v>
      </c>
      <c r="AF130" s="60">
        <v>28</v>
      </c>
      <c r="AG130" s="60" t="s">
        <v>181</v>
      </c>
      <c r="AH130" s="85">
        <f t="shared" si="5"/>
        <v>303</v>
      </c>
      <c r="AI130" s="85">
        <f t="shared" si="6"/>
        <v>60.6</v>
      </c>
      <c r="AJ130" s="86" t="str">
        <f t="shared" si="7"/>
        <v/>
      </c>
      <c r="AK130" s="86">
        <f t="shared" si="8"/>
        <v>1</v>
      </c>
      <c r="AL130" s="77" t="str">
        <f t="shared" si="9"/>
        <v>Comp</v>
      </c>
    </row>
    <row r="131" spans="1:38">
      <c r="A131" s="14">
        <v>12676986</v>
      </c>
      <c r="B131" s="39" t="s">
        <v>126</v>
      </c>
      <c r="C131" s="27" t="s">
        <v>151</v>
      </c>
      <c r="D131" s="27" t="s">
        <v>149</v>
      </c>
      <c r="E131" s="39" t="s">
        <v>150</v>
      </c>
      <c r="F131" s="59">
        <v>84</v>
      </c>
      <c r="G131" s="60" t="s">
        <v>177</v>
      </c>
      <c r="H131" s="36"/>
      <c r="I131" s="36"/>
      <c r="J131" s="60"/>
      <c r="K131" s="60"/>
      <c r="L131" s="60"/>
      <c r="M131" s="60"/>
      <c r="N131" s="60"/>
      <c r="O131" s="60"/>
      <c r="P131" s="60">
        <v>96</v>
      </c>
      <c r="Q131" s="60" t="s">
        <v>180</v>
      </c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>
        <v>99</v>
      </c>
      <c r="AC131" s="60" t="s">
        <v>180</v>
      </c>
      <c r="AD131" s="60">
        <v>80</v>
      </c>
      <c r="AE131" s="60" t="s">
        <v>177</v>
      </c>
      <c r="AF131" s="60">
        <v>85</v>
      </c>
      <c r="AG131" s="60" t="s">
        <v>176</v>
      </c>
      <c r="AH131" s="85">
        <f t="shared" si="5"/>
        <v>444</v>
      </c>
      <c r="AI131" s="85">
        <f t="shared" si="6"/>
        <v>88.8</v>
      </c>
      <c r="AJ131" s="86">
        <f t="shared" si="7"/>
        <v>5</v>
      </c>
      <c r="AK131" s="86">
        <f t="shared" si="8"/>
        <v>0</v>
      </c>
      <c r="AL131" s="77" t="str">
        <f t="shared" si="9"/>
        <v>Pass</v>
      </c>
    </row>
    <row r="132" spans="1:38">
      <c r="A132" s="14">
        <v>12676987</v>
      </c>
      <c r="B132" s="39" t="s">
        <v>127</v>
      </c>
      <c r="C132" s="27" t="s">
        <v>152</v>
      </c>
      <c r="D132" s="27" t="s">
        <v>149</v>
      </c>
      <c r="E132" s="39" t="s">
        <v>150</v>
      </c>
      <c r="F132" s="59">
        <v>54</v>
      </c>
      <c r="G132" s="60" t="s">
        <v>173</v>
      </c>
      <c r="H132" s="36"/>
      <c r="I132" s="36"/>
      <c r="J132" s="60"/>
      <c r="K132" s="60"/>
      <c r="L132" s="60"/>
      <c r="M132" s="60"/>
      <c r="N132" s="60"/>
      <c r="O132" s="60"/>
      <c r="P132" s="60">
        <v>58</v>
      </c>
      <c r="Q132" s="60" t="s">
        <v>175</v>
      </c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>
        <v>70</v>
      </c>
      <c r="AC132" s="60" t="s">
        <v>173</v>
      </c>
      <c r="AD132" s="60">
        <v>39</v>
      </c>
      <c r="AE132" s="60" t="s">
        <v>181</v>
      </c>
      <c r="AF132" s="60">
        <v>46</v>
      </c>
      <c r="AG132" s="60" t="s">
        <v>173</v>
      </c>
      <c r="AH132" s="85">
        <f t="shared" si="5"/>
        <v>267</v>
      </c>
      <c r="AI132" s="85">
        <f t="shared" si="6"/>
        <v>53.4</v>
      </c>
      <c r="AJ132" s="86" t="str">
        <f t="shared" si="7"/>
        <v/>
      </c>
      <c r="AK132" s="86">
        <f t="shared" si="8"/>
        <v>1</v>
      </c>
      <c r="AL132" s="77" t="str">
        <f t="shared" si="9"/>
        <v>Comp</v>
      </c>
    </row>
    <row r="133" spans="1:38">
      <c r="A133" s="14">
        <v>12676988</v>
      </c>
      <c r="B133" s="39" t="s">
        <v>128</v>
      </c>
      <c r="C133" s="27" t="s">
        <v>152</v>
      </c>
      <c r="D133" s="27" t="s">
        <v>149</v>
      </c>
      <c r="E133" s="39" t="s">
        <v>150</v>
      </c>
      <c r="F133" s="59">
        <v>73</v>
      </c>
      <c r="G133" s="60" t="s">
        <v>178</v>
      </c>
      <c r="H133" s="60">
        <v>62</v>
      </c>
      <c r="I133" s="60" t="s">
        <v>173</v>
      </c>
      <c r="J133" s="60"/>
      <c r="K133" s="60"/>
      <c r="L133" s="60"/>
      <c r="M133" s="60"/>
      <c r="N133" s="60"/>
      <c r="O133" s="60"/>
      <c r="P133" s="60">
        <v>62</v>
      </c>
      <c r="Q133" s="60" t="s">
        <v>178</v>
      </c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>
        <v>49</v>
      </c>
      <c r="AE133" s="60" t="s">
        <v>173</v>
      </c>
      <c r="AF133" s="60">
        <v>46</v>
      </c>
      <c r="AG133" s="60" t="s">
        <v>173</v>
      </c>
      <c r="AH133" s="85">
        <f t="shared" ref="AH133:AH147" si="10">SUM(F133:AG133)</f>
        <v>292</v>
      </c>
      <c r="AI133" s="85">
        <f t="shared" ref="AI133:AI149" si="11">AH133/5</f>
        <v>58.4</v>
      </c>
      <c r="AJ133" s="86">
        <f t="shared" ref="AJ133:AJ180" si="12">IF(AL133="Pass",RANK(AH133,$AH$4:$AH$180,0),"")</f>
        <v>83</v>
      </c>
      <c r="AK133" s="86">
        <f t="shared" ref="AK133:AK149" si="13">COUNTIF(F133:AG133,"E")</f>
        <v>0</v>
      </c>
      <c r="AL133" s="77" t="str">
        <f t="shared" ref="AL133:AL149" si="14">IF(AK133&gt;1,"Essential Repeat",IF(AK133=1,"Comp","Pass"))</f>
        <v>Pass</v>
      </c>
    </row>
    <row r="134" spans="1:38" ht="22.5">
      <c r="A134" s="14">
        <v>12676989</v>
      </c>
      <c r="B134" s="39" t="s">
        <v>129</v>
      </c>
      <c r="C134" s="27" t="s">
        <v>152</v>
      </c>
      <c r="D134" s="27" t="s">
        <v>149</v>
      </c>
      <c r="E134" s="39" t="s">
        <v>150</v>
      </c>
      <c r="F134" s="59">
        <v>44</v>
      </c>
      <c r="G134" s="60" t="s">
        <v>174</v>
      </c>
      <c r="H134" s="60">
        <v>36</v>
      </c>
      <c r="I134" s="60" t="s">
        <v>181</v>
      </c>
      <c r="J134" s="60"/>
      <c r="K134" s="60"/>
      <c r="L134" s="60"/>
      <c r="M134" s="60"/>
      <c r="N134" s="60"/>
      <c r="O134" s="60"/>
      <c r="P134" s="60">
        <v>50</v>
      </c>
      <c r="Q134" s="60" t="s">
        <v>173</v>
      </c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>
        <v>32</v>
      </c>
      <c r="AE134" s="60" t="s">
        <v>181</v>
      </c>
      <c r="AF134" s="60">
        <v>28</v>
      </c>
      <c r="AG134" s="60" t="s">
        <v>181</v>
      </c>
      <c r="AH134" s="85">
        <f t="shared" si="10"/>
        <v>190</v>
      </c>
      <c r="AI134" s="85">
        <f t="shared" si="11"/>
        <v>38</v>
      </c>
      <c r="AJ134" s="86" t="str">
        <f t="shared" si="12"/>
        <v/>
      </c>
      <c r="AK134" s="86">
        <f t="shared" si="13"/>
        <v>3</v>
      </c>
      <c r="AL134" s="94" t="str">
        <f t="shared" si="14"/>
        <v>Essential Repeat</v>
      </c>
    </row>
    <row r="135" spans="1:38">
      <c r="A135" s="14">
        <v>12676990</v>
      </c>
      <c r="B135" s="39" t="s">
        <v>130</v>
      </c>
      <c r="C135" s="27" t="s">
        <v>151</v>
      </c>
      <c r="D135" s="27" t="s">
        <v>149</v>
      </c>
      <c r="E135" s="39" t="s">
        <v>150</v>
      </c>
      <c r="F135" s="59">
        <v>77</v>
      </c>
      <c r="G135" s="60" t="s">
        <v>179</v>
      </c>
      <c r="H135" s="60">
        <v>65</v>
      </c>
      <c r="I135" s="60" t="s">
        <v>175</v>
      </c>
      <c r="J135" s="60"/>
      <c r="K135" s="60"/>
      <c r="L135" s="60"/>
      <c r="M135" s="60"/>
      <c r="N135" s="60"/>
      <c r="O135" s="60"/>
      <c r="P135" s="60">
        <v>77</v>
      </c>
      <c r="Q135" s="60" t="s">
        <v>177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>
        <v>72</v>
      </c>
      <c r="AE135" s="60" t="s">
        <v>179</v>
      </c>
      <c r="AF135" s="60">
        <v>59</v>
      </c>
      <c r="AG135" s="60" t="s">
        <v>178</v>
      </c>
      <c r="AH135" s="85">
        <f t="shared" si="10"/>
        <v>350</v>
      </c>
      <c r="AI135" s="85">
        <f t="shared" si="11"/>
        <v>70</v>
      </c>
      <c r="AJ135" s="86">
        <f t="shared" si="12"/>
        <v>33</v>
      </c>
      <c r="AK135" s="86">
        <f t="shared" si="13"/>
        <v>0</v>
      </c>
      <c r="AL135" s="77" t="str">
        <f t="shared" si="14"/>
        <v>Pass</v>
      </c>
    </row>
    <row r="136" spans="1:38">
      <c r="A136" s="14">
        <v>12676991</v>
      </c>
      <c r="B136" s="39" t="s">
        <v>131</v>
      </c>
      <c r="C136" s="27" t="s">
        <v>152</v>
      </c>
      <c r="D136" s="27" t="s">
        <v>149</v>
      </c>
      <c r="E136" s="39" t="s">
        <v>150</v>
      </c>
      <c r="F136" s="59">
        <v>69</v>
      </c>
      <c r="G136" s="60" t="s">
        <v>178</v>
      </c>
      <c r="H136" s="60">
        <v>53</v>
      </c>
      <c r="I136" s="60" t="s">
        <v>174</v>
      </c>
      <c r="J136" s="60"/>
      <c r="K136" s="60"/>
      <c r="L136" s="60"/>
      <c r="M136" s="60"/>
      <c r="N136" s="60"/>
      <c r="O136" s="60"/>
      <c r="P136" s="60">
        <v>74</v>
      </c>
      <c r="Q136" s="60" t="s">
        <v>177</v>
      </c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>
        <v>65</v>
      </c>
      <c r="AE136" s="60" t="s">
        <v>178</v>
      </c>
      <c r="AF136" s="60">
        <v>51</v>
      </c>
      <c r="AG136" s="60" t="s">
        <v>175</v>
      </c>
      <c r="AH136" s="85">
        <f t="shared" si="10"/>
        <v>312</v>
      </c>
      <c r="AI136" s="85">
        <f t="shared" si="11"/>
        <v>62.4</v>
      </c>
      <c r="AJ136" s="86">
        <f t="shared" si="12"/>
        <v>64</v>
      </c>
      <c r="AK136" s="86">
        <f t="shared" si="13"/>
        <v>0</v>
      </c>
      <c r="AL136" s="77" t="str">
        <f t="shared" si="14"/>
        <v>Pass</v>
      </c>
    </row>
    <row r="137" spans="1:38">
      <c r="A137" s="14">
        <v>12676992</v>
      </c>
      <c r="B137" s="39" t="s">
        <v>132</v>
      </c>
      <c r="C137" s="27" t="s">
        <v>151</v>
      </c>
      <c r="D137" s="27" t="s">
        <v>149</v>
      </c>
      <c r="E137" s="39" t="s">
        <v>150</v>
      </c>
      <c r="F137" s="59">
        <v>68</v>
      </c>
      <c r="G137" s="60" t="s">
        <v>175</v>
      </c>
      <c r="H137" s="36"/>
      <c r="I137" s="36"/>
      <c r="J137" s="60"/>
      <c r="K137" s="60"/>
      <c r="L137" s="60"/>
      <c r="M137" s="60"/>
      <c r="N137" s="60"/>
      <c r="O137" s="60"/>
      <c r="P137" s="60">
        <v>85</v>
      </c>
      <c r="Q137" s="60" t="s">
        <v>176</v>
      </c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>
        <v>80</v>
      </c>
      <c r="AC137" s="60" t="s">
        <v>178</v>
      </c>
      <c r="AD137" s="60">
        <v>68</v>
      </c>
      <c r="AE137" s="60" t="s">
        <v>179</v>
      </c>
      <c r="AF137" s="60">
        <v>55</v>
      </c>
      <c r="AG137" s="60" t="s">
        <v>178</v>
      </c>
      <c r="AH137" s="85">
        <f t="shared" si="10"/>
        <v>356</v>
      </c>
      <c r="AI137" s="85">
        <f t="shared" si="11"/>
        <v>71.2</v>
      </c>
      <c r="AJ137" s="86">
        <f t="shared" si="12"/>
        <v>32</v>
      </c>
      <c r="AK137" s="86">
        <f t="shared" si="13"/>
        <v>0</v>
      </c>
      <c r="AL137" s="77" t="str">
        <f t="shared" si="14"/>
        <v>Pass</v>
      </c>
    </row>
    <row r="138" spans="1:38">
      <c r="A138" s="14">
        <v>12676993</v>
      </c>
      <c r="B138" s="39" t="s">
        <v>133</v>
      </c>
      <c r="C138" s="27" t="s">
        <v>151</v>
      </c>
      <c r="D138" s="27" t="s">
        <v>149</v>
      </c>
      <c r="E138" s="39" t="s">
        <v>150</v>
      </c>
      <c r="F138" s="59">
        <v>73</v>
      </c>
      <c r="G138" s="60" t="s">
        <v>178</v>
      </c>
      <c r="H138" s="36"/>
      <c r="I138" s="36"/>
      <c r="J138" s="60"/>
      <c r="K138" s="60"/>
      <c r="L138" s="60"/>
      <c r="M138" s="60"/>
      <c r="N138" s="60"/>
      <c r="O138" s="60"/>
      <c r="P138" s="60">
        <v>91</v>
      </c>
      <c r="Q138" s="60" t="s">
        <v>180</v>
      </c>
      <c r="R138" s="60">
        <v>59</v>
      </c>
      <c r="S138" s="60" t="s">
        <v>178</v>
      </c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>
        <v>76</v>
      </c>
      <c r="AE138" s="60" t="s">
        <v>177</v>
      </c>
      <c r="AF138" s="60">
        <v>82</v>
      </c>
      <c r="AG138" s="60" t="s">
        <v>176</v>
      </c>
      <c r="AH138" s="85">
        <f t="shared" si="10"/>
        <v>381</v>
      </c>
      <c r="AI138" s="85">
        <f t="shared" si="11"/>
        <v>76.2</v>
      </c>
      <c r="AJ138" s="86">
        <f t="shared" si="12"/>
        <v>22</v>
      </c>
      <c r="AK138" s="86">
        <f t="shared" si="13"/>
        <v>0</v>
      </c>
      <c r="AL138" s="77" t="str">
        <f t="shared" si="14"/>
        <v>Pass</v>
      </c>
    </row>
    <row r="139" spans="1:38">
      <c r="A139" s="14">
        <v>12676994</v>
      </c>
      <c r="B139" s="39" t="s">
        <v>134</v>
      </c>
      <c r="C139" s="27" t="s">
        <v>151</v>
      </c>
      <c r="D139" s="27" t="s">
        <v>149</v>
      </c>
      <c r="E139" s="39" t="s">
        <v>150</v>
      </c>
      <c r="F139" s="59">
        <v>58</v>
      </c>
      <c r="G139" s="60" t="s">
        <v>173</v>
      </c>
      <c r="H139" s="60">
        <v>51</v>
      </c>
      <c r="I139" s="60" t="s">
        <v>174</v>
      </c>
      <c r="J139" s="60"/>
      <c r="K139" s="60"/>
      <c r="L139" s="60"/>
      <c r="M139" s="60"/>
      <c r="N139" s="60"/>
      <c r="O139" s="60"/>
      <c r="P139" s="60">
        <v>54</v>
      </c>
      <c r="Q139" s="60" t="s">
        <v>175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>
        <v>46</v>
      </c>
      <c r="AE139" s="60" t="s">
        <v>174</v>
      </c>
      <c r="AF139" s="60">
        <v>27</v>
      </c>
      <c r="AG139" s="60" t="s">
        <v>181</v>
      </c>
      <c r="AH139" s="85">
        <f t="shared" si="10"/>
        <v>236</v>
      </c>
      <c r="AI139" s="85">
        <f t="shared" si="11"/>
        <v>47.2</v>
      </c>
      <c r="AJ139" s="86" t="str">
        <f t="shared" si="12"/>
        <v/>
      </c>
      <c r="AK139" s="86">
        <f t="shared" si="13"/>
        <v>1</v>
      </c>
      <c r="AL139" s="77" t="str">
        <f t="shared" si="14"/>
        <v>Comp</v>
      </c>
    </row>
    <row r="140" spans="1:38">
      <c r="A140" s="14">
        <v>12676995</v>
      </c>
      <c r="B140" s="39" t="s">
        <v>135</v>
      </c>
      <c r="C140" s="27" t="s">
        <v>151</v>
      </c>
      <c r="D140" s="27" t="s">
        <v>149</v>
      </c>
      <c r="E140" s="39" t="s">
        <v>150</v>
      </c>
      <c r="F140" s="59">
        <v>64</v>
      </c>
      <c r="G140" s="60" t="s">
        <v>175</v>
      </c>
      <c r="H140" s="36"/>
      <c r="I140" s="36"/>
      <c r="J140" s="60"/>
      <c r="K140" s="60"/>
      <c r="L140" s="60"/>
      <c r="M140" s="60"/>
      <c r="N140" s="60"/>
      <c r="O140" s="60"/>
      <c r="P140" s="60">
        <v>45</v>
      </c>
      <c r="Q140" s="60" t="s">
        <v>174</v>
      </c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>
        <v>71</v>
      </c>
      <c r="AC140" s="60" t="s">
        <v>173</v>
      </c>
      <c r="AD140" s="60">
        <v>45</v>
      </c>
      <c r="AE140" s="60" t="s">
        <v>174</v>
      </c>
      <c r="AF140" s="60">
        <v>27</v>
      </c>
      <c r="AG140" s="60" t="s">
        <v>181</v>
      </c>
      <c r="AH140" s="85">
        <f t="shared" si="10"/>
        <v>252</v>
      </c>
      <c r="AI140" s="85">
        <f t="shared" si="11"/>
        <v>50.4</v>
      </c>
      <c r="AJ140" s="86" t="str">
        <f t="shared" si="12"/>
        <v/>
      </c>
      <c r="AK140" s="86">
        <f t="shared" si="13"/>
        <v>1</v>
      </c>
      <c r="AL140" s="77" t="str">
        <f t="shared" si="14"/>
        <v>Comp</v>
      </c>
    </row>
    <row r="141" spans="1:38">
      <c r="A141" s="14">
        <v>12676996</v>
      </c>
      <c r="B141" s="39" t="s">
        <v>136</v>
      </c>
      <c r="C141" s="27" t="s">
        <v>152</v>
      </c>
      <c r="D141" s="27" t="s">
        <v>149</v>
      </c>
      <c r="E141" s="39" t="s">
        <v>150</v>
      </c>
      <c r="F141" s="59">
        <v>71</v>
      </c>
      <c r="G141" s="60" t="s">
        <v>178</v>
      </c>
      <c r="H141" s="60">
        <v>69</v>
      </c>
      <c r="I141" s="60" t="s">
        <v>178</v>
      </c>
      <c r="J141" s="60"/>
      <c r="K141" s="60"/>
      <c r="L141" s="60"/>
      <c r="M141" s="60"/>
      <c r="N141" s="60"/>
      <c r="O141" s="60"/>
      <c r="P141" s="60">
        <v>67</v>
      </c>
      <c r="Q141" s="60" t="s">
        <v>179</v>
      </c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>
        <v>52</v>
      </c>
      <c r="AE141" s="60" t="s">
        <v>175</v>
      </c>
      <c r="AF141" s="60">
        <v>69</v>
      </c>
      <c r="AG141" s="60" t="s">
        <v>179</v>
      </c>
      <c r="AH141" s="85">
        <f t="shared" si="10"/>
        <v>328</v>
      </c>
      <c r="AI141" s="85">
        <f t="shared" si="11"/>
        <v>65.599999999999994</v>
      </c>
      <c r="AJ141" s="86">
        <f t="shared" si="12"/>
        <v>50</v>
      </c>
      <c r="AK141" s="86">
        <f t="shared" si="13"/>
        <v>0</v>
      </c>
      <c r="AL141" s="77" t="str">
        <f t="shared" si="14"/>
        <v>Pass</v>
      </c>
    </row>
    <row r="142" spans="1:38">
      <c r="A142" s="14">
        <v>12676997</v>
      </c>
      <c r="B142" s="39" t="s">
        <v>137</v>
      </c>
      <c r="C142" s="27" t="s">
        <v>151</v>
      </c>
      <c r="D142" s="27" t="s">
        <v>149</v>
      </c>
      <c r="E142" s="39" t="s">
        <v>150</v>
      </c>
      <c r="F142" s="59">
        <v>54</v>
      </c>
      <c r="G142" s="60" t="s">
        <v>173</v>
      </c>
      <c r="H142" s="36"/>
      <c r="I142" s="36"/>
      <c r="J142" s="60"/>
      <c r="K142" s="60"/>
      <c r="L142" s="60"/>
      <c r="M142" s="60"/>
      <c r="N142" s="60"/>
      <c r="O142" s="60"/>
      <c r="P142" s="60">
        <v>61</v>
      </c>
      <c r="Q142" s="60" t="s">
        <v>178</v>
      </c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>
        <v>65</v>
      </c>
      <c r="AC142" s="60" t="s">
        <v>173</v>
      </c>
      <c r="AD142" s="60">
        <v>61</v>
      </c>
      <c r="AE142" s="60" t="s">
        <v>178</v>
      </c>
      <c r="AF142" s="60">
        <v>43</v>
      </c>
      <c r="AG142" s="60" t="s">
        <v>174</v>
      </c>
      <c r="AH142" s="85">
        <f t="shared" si="10"/>
        <v>284</v>
      </c>
      <c r="AI142" s="85">
        <f t="shared" si="11"/>
        <v>56.8</v>
      </c>
      <c r="AJ142" s="86">
        <f t="shared" si="12"/>
        <v>93</v>
      </c>
      <c r="AK142" s="86">
        <f t="shared" si="13"/>
        <v>0</v>
      </c>
      <c r="AL142" s="77" t="str">
        <f t="shared" si="14"/>
        <v>Pass</v>
      </c>
    </row>
    <row r="143" spans="1:38">
      <c r="A143" s="14">
        <v>12676998</v>
      </c>
      <c r="B143" s="39" t="s">
        <v>138</v>
      </c>
      <c r="C143" s="27" t="s">
        <v>151</v>
      </c>
      <c r="D143" s="27" t="s">
        <v>149</v>
      </c>
      <c r="E143" s="39" t="s">
        <v>150</v>
      </c>
      <c r="F143" s="59">
        <v>49</v>
      </c>
      <c r="G143" s="60" t="s">
        <v>174</v>
      </c>
      <c r="H143" s="36"/>
      <c r="I143" s="36"/>
      <c r="J143" s="60"/>
      <c r="K143" s="60"/>
      <c r="L143" s="60"/>
      <c r="M143" s="60"/>
      <c r="N143" s="60"/>
      <c r="O143" s="60"/>
      <c r="P143" s="60">
        <v>57</v>
      </c>
      <c r="Q143" s="60" t="s">
        <v>175</v>
      </c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>
        <v>61</v>
      </c>
      <c r="AC143" s="60" t="s">
        <v>174</v>
      </c>
      <c r="AD143" s="60">
        <v>45</v>
      </c>
      <c r="AE143" s="60" t="s">
        <v>174</v>
      </c>
      <c r="AF143" s="60">
        <v>25</v>
      </c>
      <c r="AG143" s="60" t="s">
        <v>181</v>
      </c>
      <c r="AH143" s="85">
        <f t="shared" si="10"/>
        <v>237</v>
      </c>
      <c r="AI143" s="85">
        <f t="shared" si="11"/>
        <v>47.4</v>
      </c>
      <c r="AJ143" s="86" t="str">
        <f t="shared" si="12"/>
        <v/>
      </c>
      <c r="AK143" s="86">
        <f t="shared" si="13"/>
        <v>1</v>
      </c>
      <c r="AL143" s="77" t="str">
        <f t="shared" si="14"/>
        <v>Comp</v>
      </c>
    </row>
    <row r="144" spans="1:38">
      <c r="A144" s="14">
        <v>12676999</v>
      </c>
      <c r="B144" s="39" t="s">
        <v>139</v>
      </c>
      <c r="C144" s="27" t="s">
        <v>151</v>
      </c>
      <c r="D144" s="27" t="s">
        <v>149</v>
      </c>
      <c r="E144" s="39" t="s">
        <v>150</v>
      </c>
      <c r="F144" s="59">
        <v>62</v>
      </c>
      <c r="G144" s="60" t="s">
        <v>175</v>
      </c>
      <c r="H144" s="36"/>
      <c r="I144" s="36"/>
      <c r="J144" s="60"/>
      <c r="K144" s="60"/>
      <c r="L144" s="60"/>
      <c r="M144" s="60"/>
      <c r="N144" s="60"/>
      <c r="O144" s="60"/>
      <c r="P144" s="60">
        <v>51</v>
      </c>
      <c r="Q144" s="60" t="s">
        <v>173</v>
      </c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>
        <v>85</v>
      </c>
      <c r="AC144" s="60" t="s">
        <v>178</v>
      </c>
      <c r="AD144" s="60">
        <v>45</v>
      </c>
      <c r="AE144" s="60" t="s">
        <v>174</v>
      </c>
      <c r="AF144" s="60">
        <v>24</v>
      </c>
      <c r="AG144" s="60" t="s">
        <v>181</v>
      </c>
      <c r="AH144" s="85">
        <f t="shared" si="10"/>
        <v>267</v>
      </c>
      <c r="AI144" s="85">
        <f t="shared" si="11"/>
        <v>53.4</v>
      </c>
      <c r="AJ144" s="86" t="str">
        <f t="shared" si="12"/>
        <v/>
      </c>
      <c r="AK144" s="86">
        <f t="shared" si="13"/>
        <v>1</v>
      </c>
      <c r="AL144" s="77" t="str">
        <f t="shared" si="14"/>
        <v>Comp</v>
      </c>
    </row>
    <row r="145" spans="1:38">
      <c r="A145" s="14">
        <v>12677000</v>
      </c>
      <c r="B145" s="39" t="s">
        <v>140</v>
      </c>
      <c r="C145" s="27" t="s">
        <v>152</v>
      </c>
      <c r="D145" s="27" t="s">
        <v>149</v>
      </c>
      <c r="E145" s="39" t="s">
        <v>150</v>
      </c>
      <c r="F145" s="59">
        <v>53</v>
      </c>
      <c r="G145" s="60" t="s">
        <v>173</v>
      </c>
      <c r="H145" s="60">
        <v>67</v>
      </c>
      <c r="I145" s="60" t="s">
        <v>175</v>
      </c>
      <c r="J145" s="60"/>
      <c r="K145" s="60"/>
      <c r="L145" s="60"/>
      <c r="M145" s="60"/>
      <c r="N145" s="60"/>
      <c r="O145" s="60"/>
      <c r="P145" s="60">
        <v>60</v>
      </c>
      <c r="Q145" s="60" t="s">
        <v>178</v>
      </c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>
        <v>46</v>
      </c>
      <c r="AE145" s="60" t="s">
        <v>174</v>
      </c>
      <c r="AF145" s="60">
        <v>46</v>
      </c>
      <c r="AG145" s="60" t="s">
        <v>173</v>
      </c>
      <c r="AH145" s="85">
        <f t="shared" si="10"/>
        <v>272</v>
      </c>
      <c r="AI145" s="85">
        <f t="shared" si="11"/>
        <v>54.4</v>
      </c>
      <c r="AJ145" s="86">
        <f t="shared" si="12"/>
        <v>107</v>
      </c>
      <c r="AK145" s="86">
        <f t="shared" si="13"/>
        <v>0</v>
      </c>
      <c r="AL145" s="77" t="str">
        <f t="shared" si="14"/>
        <v>Pass</v>
      </c>
    </row>
    <row r="146" spans="1:38">
      <c r="A146" s="14">
        <v>12677001</v>
      </c>
      <c r="B146" s="39" t="s">
        <v>141</v>
      </c>
      <c r="C146" s="27" t="s">
        <v>152</v>
      </c>
      <c r="D146" s="27" t="s">
        <v>149</v>
      </c>
      <c r="E146" s="39" t="s">
        <v>150</v>
      </c>
      <c r="F146" s="59">
        <v>62</v>
      </c>
      <c r="G146" s="60" t="s">
        <v>175</v>
      </c>
      <c r="H146" s="60">
        <v>81</v>
      </c>
      <c r="I146" s="60" t="s">
        <v>177</v>
      </c>
      <c r="J146" s="60"/>
      <c r="K146" s="60"/>
      <c r="L146" s="60"/>
      <c r="M146" s="60"/>
      <c r="N146" s="60"/>
      <c r="O146" s="60"/>
      <c r="P146" s="60">
        <v>75</v>
      </c>
      <c r="Q146" s="60" t="s">
        <v>177</v>
      </c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>
        <v>55</v>
      </c>
      <c r="AE146" s="60" t="s">
        <v>175</v>
      </c>
      <c r="AF146" s="60">
        <v>51</v>
      </c>
      <c r="AG146" s="60" t="s">
        <v>175</v>
      </c>
      <c r="AH146" s="85">
        <f t="shared" si="10"/>
        <v>324</v>
      </c>
      <c r="AI146" s="85">
        <f t="shared" si="11"/>
        <v>64.8</v>
      </c>
      <c r="AJ146" s="86">
        <f t="shared" si="12"/>
        <v>54</v>
      </c>
      <c r="AK146" s="86">
        <f t="shared" si="13"/>
        <v>0</v>
      </c>
      <c r="AL146" s="77" t="str">
        <f t="shared" si="14"/>
        <v>Pass</v>
      </c>
    </row>
    <row r="147" spans="1:38">
      <c r="A147" s="14">
        <v>12677002</v>
      </c>
      <c r="B147" s="39" t="s">
        <v>142</v>
      </c>
      <c r="C147" s="27" t="s">
        <v>152</v>
      </c>
      <c r="D147" s="27" t="s">
        <v>149</v>
      </c>
      <c r="E147" s="39" t="s">
        <v>150</v>
      </c>
      <c r="F147" s="59">
        <v>91</v>
      </c>
      <c r="G147" s="60" t="s">
        <v>180</v>
      </c>
      <c r="H147" s="60">
        <v>68</v>
      </c>
      <c r="I147" s="60" t="s">
        <v>175</v>
      </c>
      <c r="J147" s="60"/>
      <c r="K147" s="60"/>
      <c r="L147" s="60"/>
      <c r="M147" s="60"/>
      <c r="N147" s="60"/>
      <c r="O147" s="60"/>
      <c r="P147" s="60">
        <v>87</v>
      </c>
      <c r="Q147" s="60" t="s">
        <v>176</v>
      </c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>
        <v>66</v>
      </c>
      <c r="AE147" s="60" t="s">
        <v>178</v>
      </c>
      <c r="AF147" s="60">
        <v>57</v>
      </c>
      <c r="AG147" s="60" t="s">
        <v>178</v>
      </c>
      <c r="AH147" s="85">
        <f t="shared" si="10"/>
        <v>369</v>
      </c>
      <c r="AI147" s="85">
        <f t="shared" si="11"/>
        <v>73.8</v>
      </c>
      <c r="AJ147" s="86">
        <f t="shared" si="12"/>
        <v>25</v>
      </c>
      <c r="AK147" s="86">
        <f t="shared" si="13"/>
        <v>0</v>
      </c>
      <c r="AL147" s="77" t="str">
        <f t="shared" si="14"/>
        <v>Pass</v>
      </c>
    </row>
    <row r="148" spans="1:38">
      <c r="A148" s="13">
        <v>12677003</v>
      </c>
      <c r="B148" s="38" t="s">
        <v>143</v>
      </c>
      <c r="C148" s="26" t="s">
        <v>151</v>
      </c>
      <c r="D148" s="26" t="s">
        <v>147</v>
      </c>
      <c r="E148" s="38" t="s">
        <v>148</v>
      </c>
      <c r="F148" s="57">
        <v>78</v>
      </c>
      <c r="G148" s="58" t="s">
        <v>179</v>
      </c>
      <c r="H148" s="36"/>
      <c r="I148" s="36"/>
      <c r="J148" s="58"/>
      <c r="K148" s="58"/>
      <c r="L148" s="58"/>
      <c r="M148" s="58"/>
      <c r="N148" s="58"/>
      <c r="O148" s="58"/>
      <c r="P148" s="58"/>
      <c r="Q148" s="58"/>
      <c r="R148" s="58">
        <v>73</v>
      </c>
      <c r="S148" s="58" t="s">
        <v>177</v>
      </c>
      <c r="T148" s="58">
        <v>66</v>
      </c>
      <c r="U148" s="58" t="s">
        <v>179</v>
      </c>
      <c r="V148" s="58">
        <v>75</v>
      </c>
      <c r="W148" s="58" t="s">
        <v>177</v>
      </c>
      <c r="X148" s="58"/>
      <c r="Y148" s="58"/>
      <c r="Z148" s="58">
        <v>82</v>
      </c>
      <c r="AA148" s="58" t="s">
        <v>179</v>
      </c>
      <c r="AB148" s="58"/>
      <c r="AC148" s="58"/>
      <c r="AD148" s="58"/>
      <c r="AE148" s="58"/>
      <c r="AF148" s="58"/>
      <c r="AG148" s="58"/>
      <c r="AH148" s="85">
        <f t="shared" ref="AH148:AH149" si="15">SUM(F148:AG148)</f>
        <v>374</v>
      </c>
      <c r="AI148" s="85">
        <f t="shared" si="11"/>
        <v>74.8</v>
      </c>
      <c r="AJ148" s="86">
        <f t="shared" si="12"/>
        <v>24</v>
      </c>
      <c r="AK148" s="86">
        <f t="shared" si="13"/>
        <v>0</v>
      </c>
      <c r="AL148" s="77" t="str">
        <f t="shared" si="14"/>
        <v>Pass</v>
      </c>
    </row>
    <row r="149" spans="1:38">
      <c r="A149" s="15">
        <v>12677004</v>
      </c>
      <c r="B149" s="40" t="s">
        <v>144</v>
      </c>
      <c r="C149" s="28" t="s">
        <v>152</v>
      </c>
      <c r="D149" s="28" t="s">
        <v>147</v>
      </c>
      <c r="E149" s="40" t="s">
        <v>148</v>
      </c>
      <c r="F149" s="63">
        <v>86</v>
      </c>
      <c r="G149" s="64" t="s">
        <v>176</v>
      </c>
      <c r="H149" s="64">
        <v>77</v>
      </c>
      <c r="I149" s="64" t="s">
        <v>179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>
        <v>58</v>
      </c>
      <c r="U149" s="64" t="s">
        <v>175</v>
      </c>
      <c r="V149" s="64">
        <v>58</v>
      </c>
      <c r="W149" s="64" t="s">
        <v>173</v>
      </c>
      <c r="X149" s="64">
        <v>66</v>
      </c>
      <c r="Y149" s="64" t="s">
        <v>178</v>
      </c>
      <c r="Z149" s="64"/>
      <c r="AA149" s="64"/>
      <c r="AB149" s="64"/>
      <c r="AC149" s="64"/>
      <c r="AD149" s="64"/>
      <c r="AE149" s="64"/>
      <c r="AF149" s="64"/>
      <c r="AG149" s="64"/>
      <c r="AH149" s="88">
        <f t="shared" si="15"/>
        <v>345</v>
      </c>
      <c r="AI149" s="88">
        <f t="shared" si="11"/>
        <v>69</v>
      </c>
      <c r="AJ149" s="86">
        <f t="shared" si="12"/>
        <v>36</v>
      </c>
      <c r="AK149" s="86">
        <f t="shared" si="13"/>
        <v>0</v>
      </c>
      <c r="AL149" s="77" t="str">
        <f t="shared" si="14"/>
        <v>Pass</v>
      </c>
    </row>
    <row r="150" spans="1:38" hidden="1">
      <c r="A150" s="7"/>
      <c r="B150" s="7"/>
      <c r="C150" s="7"/>
      <c r="D150" s="7"/>
      <c r="E150" s="4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88"/>
      <c r="AI150" s="88"/>
      <c r="AJ150" s="86" t="str">
        <f t="shared" si="12"/>
        <v/>
      </c>
      <c r="AK150" s="86"/>
      <c r="AL150" s="77"/>
    </row>
    <row r="151" spans="1:38" hidden="1">
      <c r="A151" s="7"/>
      <c r="B151" s="7"/>
      <c r="C151" s="7"/>
      <c r="D151" s="7"/>
      <c r="E151" s="4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88"/>
      <c r="AI151" s="88"/>
      <c r="AJ151" s="86" t="str">
        <f t="shared" si="12"/>
        <v/>
      </c>
      <c r="AK151" s="86"/>
      <c r="AL151" s="77"/>
    </row>
    <row r="152" spans="1:38" hidden="1">
      <c r="A152" s="7"/>
      <c r="B152" s="7"/>
      <c r="C152" s="7"/>
      <c r="D152" s="7"/>
      <c r="E152" s="4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88"/>
      <c r="AI152" s="88"/>
      <c r="AJ152" s="86" t="str">
        <f t="shared" si="12"/>
        <v/>
      </c>
      <c r="AK152" s="86"/>
      <c r="AL152" s="77"/>
    </row>
    <row r="153" spans="1:38" hidden="1">
      <c r="A153" s="7"/>
      <c r="B153" s="7"/>
      <c r="C153" s="7"/>
      <c r="D153" s="7"/>
      <c r="E153" s="4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88"/>
      <c r="AI153" s="88"/>
      <c r="AJ153" s="86" t="str">
        <f t="shared" si="12"/>
        <v/>
      </c>
      <c r="AK153" s="86"/>
      <c r="AL153" s="77"/>
    </row>
    <row r="154" spans="1:38" hidden="1">
      <c r="A154" s="7"/>
      <c r="B154" s="7"/>
      <c r="C154" s="7"/>
      <c r="D154" s="7"/>
      <c r="E154" s="4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88"/>
      <c r="AI154" s="88"/>
      <c r="AJ154" s="86" t="str">
        <f t="shared" si="12"/>
        <v/>
      </c>
      <c r="AK154" s="86"/>
      <c r="AL154" s="77"/>
    </row>
    <row r="155" spans="1:38" hidden="1">
      <c r="A155" s="7"/>
      <c r="B155" s="7"/>
      <c r="C155" s="7"/>
      <c r="D155" s="7"/>
      <c r="E155" s="4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88"/>
      <c r="AI155" s="88"/>
      <c r="AJ155" s="86" t="str">
        <f t="shared" si="12"/>
        <v/>
      </c>
      <c r="AK155" s="86"/>
      <c r="AL155" s="77"/>
    </row>
    <row r="156" spans="1:38" hidden="1">
      <c r="A156" s="7"/>
      <c r="B156" s="7"/>
      <c r="C156" s="7"/>
      <c r="D156" s="7"/>
      <c r="E156" s="4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88"/>
      <c r="AI156" s="88"/>
      <c r="AJ156" s="86" t="str">
        <f t="shared" si="12"/>
        <v/>
      </c>
      <c r="AK156" s="86"/>
      <c r="AL156" s="77"/>
    </row>
    <row r="157" spans="1:38" hidden="1">
      <c r="A157" s="7"/>
      <c r="B157" s="7"/>
      <c r="C157" s="7"/>
      <c r="D157" s="7"/>
      <c r="E157" s="4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88"/>
      <c r="AI157" s="88"/>
      <c r="AJ157" s="86" t="str">
        <f t="shared" si="12"/>
        <v/>
      </c>
      <c r="AK157" s="86"/>
      <c r="AL157" s="77"/>
    </row>
    <row r="158" spans="1:38" hidden="1">
      <c r="A158" s="7"/>
      <c r="B158" s="7"/>
      <c r="C158" s="7"/>
      <c r="D158" s="7"/>
      <c r="E158" s="4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88"/>
      <c r="AI158" s="88"/>
      <c r="AJ158" s="86" t="str">
        <f t="shared" si="12"/>
        <v/>
      </c>
      <c r="AK158" s="86"/>
      <c r="AL158" s="77"/>
    </row>
    <row r="159" spans="1:38" hidden="1">
      <c r="A159" s="7"/>
      <c r="B159" s="7"/>
      <c r="C159" s="7"/>
      <c r="D159" s="7"/>
      <c r="E159" s="4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88"/>
      <c r="AI159" s="88"/>
      <c r="AJ159" s="86" t="str">
        <f t="shared" si="12"/>
        <v/>
      </c>
      <c r="AK159" s="86"/>
      <c r="AL159" s="77"/>
    </row>
    <row r="160" spans="1:38" hidden="1">
      <c r="A160" s="7"/>
      <c r="B160" s="7"/>
      <c r="C160" s="7"/>
      <c r="D160" s="7"/>
      <c r="E160" s="4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88"/>
      <c r="AI160" s="88"/>
      <c r="AJ160" s="86" t="str">
        <f t="shared" si="12"/>
        <v/>
      </c>
      <c r="AK160" s="86"/>
      <c r="AL160" s="77"/>
    </row>
    <row r="161" spans="1:38" hidden="1">
      <c r="A161" s="7"/>
      <c r="B161" s="7"/>
      <c r="C161" s="7"/>
      <c r="D161" s="7"/>
      <c r="E161" s="4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88"/>
      <c r="AI161" s="88"/>
      <c r="AJ161" s="86" t="str">
        <f t="shared" si="12"/>
        <v/>
      </c>
      <c r="AK161" s="86"/>
      <c r="AL161" s="77"/>
    </row>
    <row r="162" spans="1:38" hidden="1">
      <c r="A162" s="7"/>
      <c r="B162" s="7"/>
      <c r="C162" s="7"/>
      <c r="D162" s="7"/>
      <c r="E162" s="4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88"/>
      <c r="AI162" s="88"/>
      <c r="AJ162" s="86" t="str">
        <f t="shared" si="12"/>
        <v/>
      </c>
      <c r="AK162" s="86"/>
      <c r="AL162" s="77"/>
    </row>
    <row r="163" spans="1:38" hidden="1">
      <c r="A163" s="7"/>
      <c r="B163" s="7"/>
      <c r="C163" s="7"/>
      <c r="D163" s="7"/>
      <c r="E163" s="4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88"/>
      <c r="AI163" s="88"/>
      <c r="AJ163" s="86" t="str">
        <f t="shared" si="12"/>
        <v/>
      </c>
      <c r="AK163" s="86"/>
      <c r="AL163" s="77"/>
    </row>
    <row r="164" spans="1:38" hidden="1">
      <c r="A164" s="7"/>
      <c r="B164" s="7"/>
      <c r="C164" s="7"/>
      <c r="D164" s="7"/>
      <c r="E164" s="4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88"/>
      <c r="AI164" s="88"/>
      <c r="AJ164" s="86" t="str">
        <f t="shared" si="12"/>
        <v/>
      </c>
      <c r="AK164" s="86"/>
      <c r="AL164" s="77"/>
    </row>
    <row r="165" spans="1:38" hidden="1">
      <c r="A165" s="7"/>
      <c r="B165" s="7"/>
      <c r="C165" s="7"/>
      <c r="D165" s="7"/>
      <c r="E165" s="4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88"/>
      <c r="AI165" s="88"/>
      <c r="AJ165" s="86" t="str">
        <f t="shared" si="12"/>
        <v/>
      </c>
      <c r="AK165" s="86"/>
      <c r="AL165" s="77"/>
    </row>
    <row r="166" spans="1:38" hidden="1">
      <c r="A166" s="7"/>
      <c r="B166" s="7"/>
      <c r="C166" s="7"/>
      <c r="D166" s="7"/>
      <c r="E166" s="4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88"/>
      <c r="AI166" s="88"/>
      <c r="AJ166" s="86" t="str">
        <f t="shared" si="12"/>
        <v/>
      </c>
      <c r="AK166" s="86"/>
      <c r="AL166" s="77"/>
    </row>
    <row r="167" spans="1:38" hidden="1">
      <c r="A167" s="7"/>
      <c r="B167" s="7"/>
      <c r="C167" s="7"/>
      <c r="D167" s="7"/>
      <c r="E167" s="4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88"/>
      <c r="AI167" s="88"/>
      <c r="AJ167" s="86" t="str">
        <f t="shared" si="12"/>
        <v/>
      </c>
      <c r="AK167" s="86"/>
      <c r="AL167" s="77"/>
    </row>
    <row r="168" spans="1:38" hidden="1">
      <c r="A168" s="7"/>
      <c r="B168" s="7"/>
      <c r="C168" s="7"/>
      <c r="D168" s="7"/>
      <c r="E168" s="4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88"/>
      <c r="AI168" s="88"/>
      <c r="AJ168" s="86" t="str">
        <f t="shared" si="12"/>
        <v/>
      </c>
      <c r="AK168" s="86"/>
      <c r="AL168" s="77"/>
    </row>
    <row r="169" spans="1:38" hidden="1">
      <c r="A169" s="7"/>
      <c r="B169" s="7"/>
      <c r="C169" s="7"/>
      <c r="D169" s="7"/>
      <c r="E169" s="4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88"/>
      <c r="AI169" s="88"/>
      <c r="AJ169" s="86" t="str">
        <f t="shared" si="12"/>
        <v/>
      </c>
      <c r="AK169" s="86"/>
      <c r="AL169" s="77"/>
    </row>
    <row r="170" spans="1:38" hidden="1">
      <c r="A170" s="7"/>
      <c r="B170" s="7"/>
      <c r="C170" s="7"/>
      <c r="D170" s="7"/>
      <c r="E170" s="4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88"/>
      <c r="AI170" s="88"/>
      <c r="AJ170" s="86" t="str">
        <f t="shared" si="12"/>
        <v/>
      </c>
      <c r="AK170" s="86"/>
      <c r="AL170" s="77"/>
    </row>
    <row r="171" spans="1:38" hidden="1">
      <c r="A171" s="7"/>
      <c r="B171" s="7"/>
      <c r="C171" s="7"/>
      <c r="D171" s="7"/>
      <c r="E171" s="4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88"/>
      <c r="AI171" s="88"/>
      <c r="AJ171" s="86" t="str">
        <f t="shared" si="12"/>
        <v/>
      </c>
      <c r="AK171" s="86"/>
      <c r="AL171" s="77"/>
    </row>
    <row r="172" spans="1:38" hidden="1">
      <c r="A172" s="7"/>
      <c r="B172" s="7"/>
      <c r="C172" s="7"/>
      <c r="D172" s="7"/>
      <c r="E172" s="4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88"/>
      <c r="AI172" s="88"/>
      <c r="AJ172" s="86" t="str">
        <f t="shared" si="12"/>
        <v/>
      </c>
      <c r="AK172" s="86"/>
      <c r="AL172" s="77"/>
    </row>
    <row r="173" spans="1:38" hidden="1">
      <c r="A173" s="7"/>
      <c r="B173" s="7"/>
      <c r="C173" s="7"/>
      <c r="D173" s="7"/>
      <c r="E173" s="4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88"/>
      <c r="AI173" s="88"/>
      <c r="AJ173" s="86" t="str">
        <f t="shared" si="12"/>
        <v/>
      </c>
      <c r="AK173" s="86"/>
      <c r="AL173" s="77"/>
    </row>
    <row r="174" spans="1:38" hidden="1">
      <c r="A174" s="7"/>
      <c r="B174" s="7"/>
      <c r="C174" s="7"/>
      <c r="D174" s="7"/>
      <c r="E174" s="4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88"/>
      <c r="AI174" s="88"/>
      <c r="AJ174" s="86" t="str">
        <f t="shared" si="12"/>
        <v/>
      </c>
      <c r="AK174" s="86"/>
      <c r="AL174" s="77"/>
    </row>
    <row r="175" spans="1:38" hidden="1">
      <c r="A175" s="7"/>
      <c r="B175" s="7"/>
      <c r="C175" s="7"/>
      <c r="D175" s="7"/>
      <c r="E175" s="4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88"/>
      <c r="AI175" s="88"/>
      <c r="AJ175" s="86" t="str">
        <f t="shared" si="12"/>
        <v/>
      </c>
      <c r="AK175" s="86"/>
      <c r="AL175" s="77"/>
    </row>
    <row r="176" spans="1:38" hidden="1">
      <c r="A176" s="7"/>
      <c r="B176" s="7"/>
      <c r="C176" s="7"/>
      <c r="D176" s="7"/>
      <c r="E176" s="4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88"/>
      <c r="AI176" s="88"/>
      <c r="AJ176" s="86" t="str">
        <f t="shared" si="12"/>
        <v/>
      </c>
      <c r="AK176" s="86"/>
      <c r="AL176" s="77"/>
    </row>
    <row r="177" spans="1:38" hidden="1">
      <c r="A177" s="7"/>
      <c r="B177" s="7"/>
      <c r="C177" s="7"/>
      <c r="D177" s="7"/>
      <c r="E177" s="4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88"/>
      <c r="AI177" s="88"/>
      <c r="AJ177" s="86" t="str">
        <f t="shared" si="12"/>
        <v/>
      </c>
      <c r="AK177" s="86"/>
      <c r="AL177" s="77"/>
    </row>
    <row r="178" spans="1:38" hidden="1">
      <c r="A178" s="7"/>
      <c r="B178" s="7"/>
      <c r="C178" s="7"/>
      <c r="D178" s="7"/>
      <c r="E178" s="4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88"/>
      <c r="AI178" s="88"/>
      <c r="AJ178" s="86" t="str">
        <f t="shared" si="12"/>
        <v/>
      </c>
      <c r="AK178" s="86"/>
      <c r="AL178" s="77"/>
    </row>
    <row r="179" spans="1:38" hidden="1">
      <c r="A179" s="7"/>
      <c r="B179" s="7"/>
      <c r="C179" s="7"/>
      <c r="D179" s="7"/>
      <c r="E179" s="4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88"/>
      <c r="AI179" s="88"/>
      <c r="AJ179" s="86" t="str">
        <f t="shared" si="12"/>
        <v/>
      </c>
      <c r="AK179" s="86"/>
      <c r="AL179" s="77"/>
    </row>
    <row r="180" spans="1:38" hidden="1">
      <c r="A180" s="7"/>
      <c r="B180" s="7"/>
      <c r="C180" s="7"/>
      <c r="D180" s="7"/>
      <c r="E180" s="4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88"/>
      <c r="AI180" s="88"/>
      <c r="AJ180" s="86" t="str">
        <f t="shared" si="12"/>
        <v/>
      </c>
      <c r="AK180" s="86"/>
      <c r="AL180" s="77"/>
    </row>
    <row r="181" spans="1:38" s="4" customFormat="1" ht="24.75" customHeight="1">
      <c r="A181" s="8"/>
      <c r="B181" s="18"/>
      <c r="C181" s="18"/>
      <c r="D181" s="18"/>
      <c r="E181" s="47"/>
      <c r="F181" s="107" t="str">
        <f>F2</f>
        <v>301- Eng Core</v>
      </c>
      <c r="G181" s="108"/>
      <c r="H181" s="107" t="str">
        <f>H2</f>
        <v>302- Hindi Core</v>
      </c>
      <c r="I181" s="108"/>
      <c r="J181" s="107" t="str">
        <f>J2</f>
        <v>027- Hist</v>
      </c>
      <c r="K181" s="108"/>
      <c r="L181" s="107" t="str">
        <f>L2</f>
        <v>028- Pol Sc</v>
      </c>
      <c r="M181" s="108"/>
      <c r="N181" s="107" t="str">
        <f>N2</f>
        <v>029-Geo</v>
      </c>
      <c r="O181" s="108"/>
      <c r="P181" s="107" t="str">
        <f>P2</f>
        <v>030- Eco</v>
      </c>
      <c r="Q181" s="108"/>
      <c r="R181" s="107" t="str">
        <f>R2</f>
        <v>041- Maths</v>
      </c>
      <c r="S181" s="108"/>
      <c r="T181" s="107" t="str">
        <f>T2</f>
        <v>042- Phy</v>
      </c>
      <c r="U181" s="108"/>
      <c r="V181" s="107" t="str">
        <f>V2</f>
        <v>043- Chem</v>
      </c>
      <c r="W181" s="108"/>
      <c r="X181" s="107" t="str">
        <f>X2</f>
        <v>044-Bio</v>
      </c>
      <c r="Y181" s="108"/>
      <c r="Z181" s="107" t="str">
        <f>Z2</f>
        <v>083-CSc</v>
      </c>
      <c r="AA181" s="108"/>
      <c r="AB181" s="107" t="str">
        <f>AB2</f>
        <v>065-IP</v>
      </c>
      <c r="AC181" s="108"/>
      <c r="AD181" s="107" t="str">
        <f>AD2</f>
        <v>054-BSt</v>
      </c>
      <c r="AE181" s="108"/>
      <c r="AF181" s="107" t="str">
        <f>AF2</f>
        <v>055-Accts</v>
      </c>
      <c r="AG181" s="108"/>
      <c r="AH181" s="89"/>
      <c r="AI181" s="90"/>
      <c r="AJ181" s="91"/>
      <c r="AK181" s="92"/>
      <c r="AL181" s="92"/>
    </row>
    <row r="182" spans="1:38">
      <c r="A182" s="102" t="s">
        <v>197</v>
      </c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5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8">
      <c r="A183" s="102" t="s">
        <v>198</v>
      </c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5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8" ht="34.5" customHeight="1">
      <c r="A184" s="3"/>
      <c r="B184" s="19" t="s">
        <v>183</v>
      </c>
      <c r="C184" s="1" t="s">
        <v>184</v>
      </c>
      <c r="D184" s="1" t="s">
        <v>185</v>
      </c>
      <c r="E184" s="3" t="s">
        <v>196</v>
      </c>
      <c r="F184" s="3" t="s">
        <v>180</v>
      </c>
      <c r="G184" s="3" t="s">
        <v>176</v>
      </c>
      <c r="H184" s="3" t="s">
        <v>177</v>
      </c>
      <c r="I184" s="3" t="s">
        <v>179</v>
      </c>
      <c r="J184" s="3" t="s">
        <v>178</v>
      </c>
      <c r="K184" s="3" t="s">
        <v>175</v>
      </c>
      <c r="L184" s="3" t="s">
        <v>173</v>
      </c>
      <c r="M184" s="3" t="s">
        <v>174</v>
      </c>
      <c r="N184" s="65" t="s">
        <v>181</v>
      </c>
      <c r="O184" s="96" t="s">
        <v>187</v>
      </c>
      <c r="P184" s="96" t="s">
        <v>188</v>
      </c>
      <c r="Q184" s="96" t="s">
        <v>189</v>
      </c>
      <c r="R184" s="96" t="s">
        <v>190</v>
      </c>
      <c r="S184" s="96" t="s">
        <v>191</v>
      </c>
      <c r="T184" s="96" t="s">
        <v>182</v>
      </c>
      <c r="U184" s="16" t="s">
        <v>192</v>
      </c>
      <c r="V184" s="3" t="s">
        <v>193</v>
      </c>
      <c r="W184" s="1" t="s">
        <v>201</v>
      </c>
      <c r="X184" s="5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8">
      <c r="A185" s="3"/>
      <c r="B185" s="20" t="str">
        <f>F2</f>
        <v>301- Eng Core</v>
      </c>
      <c r="C185" s="33">
        <f>COUNTA(G4:G180)</f>
        <v>144</v>
      </c>
      <c r="D185" s="33">
        <f>C185-N185</f>
        <v>144</v>
      </c>
      <c r="E185" s="48">
        <f>100*D185/C185</f>
        <v>100</v>
      </c>
      <c r="F185" s="33">
        <f>COUNTIF(G4:G180,"A1")</f>
        <v>5</v>
      </c>
      <c r="G185" s="33">
        <f>COUNTIF(G4:G180,"A2")</f>
        <v>11</v>
      </c>
      <c r="H185" s="33">
        <f>COUNTIF(G4:G180,"B1")</f>
        <v>8</v>
      </c>
      <c r="I185" s="33">
        <f>COUNTIF(G4:G180,"B2")</f>
        <v>20</v>
      </c>
      <c r="J185" s="33">
        <f>COUNTIF(G4:G180,"C1")</f>
        <v>24</v>
      </c>
      <c r="K185" s="33">
        <f>COUNTIF(G4:G180,"C2")</f>
        <v>26</v>
      </c>
      <c r="L185" s="33">
        <f>COUNTIF(G4:G180,"D1")</f>
        <v>27</v>
      </c>
      <c r="M185" s="33">
        <f>COUNTIF(G4:G180,"D2")</f>
        <v>23</v>
      </c>
      <c r="N185" s="65">
        <f>COUNTIF(G4:G180,"E")</f>
        <v>0</v>
      </c>
      <c r="O185" s="67">
        <f>COUNTIF(F4:F180,"&gt;=0")-COUNTIF(F4:F180,"&gt;32.9")</f>
        <v>0</v>
      </c>
      <c r="P185" s="67">
        <f>COUNTIF(F4:F180,"&gt;=33")-COUNTIF(F4:F180,"&gt;44.9")</f>
        <v>7</v>
      </c>
      <c r="Q185" s="67">
        <f>COUNTIF(F4:F180,"&gt;=45")-COUNTIF(F4:F180,"&gt;59.9")</f>
        <v>39</v>
      </c>
      <c r="R185" s="67">
        <f>COUNTIF(F4:F180,"&gt;=60")-COUNTIF(F4:F180,"&gt;74.9")</f>
        <v>51</v>
      </c>
      <c r="S185" s="67">
        <f>COUNTIF(F4:F180,"&gt;=75")-COUNTIF(F4:F180,"&gt;89.9")</f>
        <v>39</v>
      </c>
      <c r="T185" s="67">
        <f>COUNTIF(F4:F180,"&gt;=90")-COUNTIF(F4:F180,"&gt;100")</f>
        <v>8</v>
      </c>
      <c r="U185" s="68">
        <f>F185*8+G185*7+H185*6+I185*5+J185*4+K185*3+L185*2+M185*1</f>
        <v>516</v>
      </c>
      <c r="V185" s="69">
        <f>U185*100/(C185*8)</f>
        <v>44.791666666666664</v>
      </c>
      <c r="W185" s="33">
        <f>AVERAGE(F4:F180)</f>
        <v>67.284722222222229</v>
      </c>
      <c r="X185" s="43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8">
      <c r="A186" s="3"/>
      <c r="B186" s="21" t="str">
        <f>H2</f>
        <v>302- Hindi Core</v>
      </c>
      <c r="C186" s="42">
        <f>COUNTA(I4:I180)</f>
        <v>74</v>
      </c>
      <c r="D186" s="33">
        <f t="shared" ref="D186:D198" si="16">C186-N186</f>
        <v>69</v>
      </c>
      <c r="E186" s="49">
        <f t="shared" ref="E186:E199" si="17">100*D186/C186</f>
        <v>93.243243243243242</v>
      </c>
      <c r="F186" s="42">
        <f>COUNTIF(I4:I180,"A1")</f>
        <v>2</v>
      </c>
      <c r="G186" s="42">
        <f>COUNTIF(I4:I180,"A2")</f>
        <v>4</v>
      </c>
      <c r="H186" s="42">
        <f>COUNTIF(I4:I180,"B1")</f>
        <v>3</v>
      </c>
      <c r="I186" s="42">
        <f>COUNTIF(I4:I180,"B2")</f>
        <v>7</v>
      </c>
      <c r="J186" s="42">
        <f>COUNTIF(I4:I180,"C1")</f>
        <v>9</v>
      </c>
      <c r="K186" s="42">
        <f>COUNTIF(I4:I180,"C2")</f>
        <v>10</v>
      </c>
      <c r="L186" s="42">
        <f>COUNTIF(I4:I180,"D1")</f>
        <v>11</v>
      </c>
      <c r="M186" s="42">
        <f>COUNTIF(I4:I180,"D2")</f>
        <v>23</v>
      </c>
      <c r="N186" s="65">
        <f>COUNTIF(I4:I180,"E")</f>
        <v>5</v>
      </c>
      <c r="O186" s="70">
        <f>COUNTIF(H4:H180,"&gt;=0")-COUNTIF(H4:H180,"&gt;32")</f>
        <v>1</v>
      </c>
      <c r="P186" s="70">
        <f>COUNTIF(H4:H180,"&gt;=33")-COUNTIF(H4:H180,"&gt;44.9")</f>
        <v>7</v>
      </c>
      <c r="Q186" s="70">
        <f>COUNTIF(H4:H180,"&gt;=45")-COUNTIF(H4:H180,"&gt;59.9")</f>
        <v>28</v>
      </c>
      <c r="R186" s="70">
        <f>COUNTIF(H4:H180,"&gt;=60")-COUNTIF(H4:H180,"&gt;74.9")</f>
        <v>23</v>
      </c>
      <c r="S186" s="70">
        <f>COUNTIF(H4:H180,"&gt;=75")-COUNTIF(H4:H180,"&gt;89.9")</f>
        <v>14</v>
      </c>
      <c r="T186" s="70">
        <f>COUNTIF(H4:H180,"&gt;=90")-COUNTIF(H4:H180,"&gt;100")</f>
        <v>1</v>
      </c>
      <c r="U186" s="52">
        <f t="shared" ref="U186:U199" si="18">F186*8+G186*7+H186*6+I186*5+J186*4+K186*3+L186*2+M186*1</f>
        <v>208</v>
      </c>
      <c r="V186" s="71">
        <f t="shared" ref="V186:V198" si="19">U186*100/(C186*8)</f>
        <v>35.135135135135137</v>
      </c>
      <c r="W186" s="42">
        <f>AVERAGE(H4:H180)</f>
        <v>60.878378378378379</v>
      </c>
      <c r="X186" s="43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8">
      <c r="A187" s="3"/>
      <c r="B187" s="22" t="str">
        <f>J2</f>
        <v>027- Hist</v>
      </c>
      <c r="C187" s="43">
        <f>COUNTA(K4:K180)</f>
        <v>43</v>
      </c>
      <c r="D187" s="33">
        <f t="shared" si="16"/>
        <v>41</v>
      </c>
      <c r="E187" s="50">
        <f t="shared" si="17"/>
        <v>95.348837209302332</v>
      </c>
      <c r="F187" s="43">
        <f>COUNTIF(K4:K180,"A1")</f>
        <v>5</v>
      </c>
      <c r="G187" s="43">
        <f>COUNTIF(K4:K180,"A2")</f>
        <v>3</v>
      </c>
      <c r="H187" s="43">
        <f>COUNTIF(K4:K180,"B1")</f>
        <v>11</v>
      </c>
      <c r="I187" s="43">
        <f>COUNTIF(K4:K180,"B2")</f>
        <v>6</v>
      </c>
      <c r="J187" s="43">
        <f>COUNTIF(K4:K180,"C1")</f>
        <v>9</v>
      </c>
      <c r="K187" s="43">
        <f>COUNTIF(K4:K180,"C2")</f>
        <v>2</v>
      </c>
      <c r="L187" s="43">
        <f>COUNTIF(K4:K180,"D1")</f>
        <v>1</v>
      </c>
      <c r="M187" s="43">
        <f>COUNTIF(K4:K180,"D2")</f>
        <v>4</v>
      </c>
      <c r="N187" s="65">
        <f>COUNTIF(K4:K180,"E")</f>
        <v>2</v>
      </c>
      <c r="O187" s="72">
        <f>COUNTIF(J4:J180,"&gt;=0")-COUNTIF(J4:J180,"&gt;32")</f>
        <v>0</v>
      </c>
      <c r="P187" s="72">
        <f>COUNTIF(J4:J180,"&gt;=33")-COUNTIF(J4:J180,"&gt;44.9")</f>
        <v>2</v>
      </c>
      <c r="Q187" s="72">
        <f>COUNTIF(J4:J180,"&gt;45")-COUNTIF(J4:J180,"&gt;59.9")</f>
        <v>15</v>
      </c>
      <c r="R187" s="72">
        <f>COUNTIF(J4:J180,"&gt;=60")-COUNTIF(J4:J180,"&gt;74.9")</f>
        <v>18</v>
      </c>
      <c r="S187" s="72">
        <f>COUNTIF(J4:J180,"&gt;=75")-COUNTIF(J4:J180,"&gt;89.9")</f>
        <v>6</v>
      </c>
      <c r="T187" s="72">
        <f>COUNTIF(J4:J180,"&gt;=90")-COUNTIF(J4:J180,"&gt;100")</f>
        <v>2</v>
      </c>
      <c r="U187" s="73">
        <f t="shared" si="18"/>
        <v>205</v>
      </c>
      <c r="V187" s="74">
        <f t="shared" si="19"/>
        <v>59.593023255813954</v>
      </c>
      <c r="W187" s="43">
        <f>AVERAGE(J4:J180)</f>
        <v>64.720930232558146</v>
      </c>
      <c r="X187" s="43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8">
      <c r="A188" s="3"/>
      <c r="B188" s="20" t="str">
        <f>L2</f>
        <v>028- Pol Sc</v>
      </c>
      <c r="C188" s="33">
        <f>COUNTA(M4:M180)</f>
        <v>37</v>
      </c>
      <c r="D188" s="33">
        <f t="shared" si="16"/>
        <v>35</v>
      </c>
      <c r="E188" s="48">
        <f t="shared" si="17"/>
        <v>94.594594594594597</v>
      </c>
      <c r="F188" s="33">
        <f>COUNTIF(M4:M180,"A1")</f>
        <v>4</v>
      </c>
      <c r="G188" s="33">
        <f>COUNTIF(M4:M180,"A2")</f>
        <v>1</v>
      </c>
      <c r="H188" s="33">
        <f>COUNTIF(M4:M180,"B1")</f>
        <v>4</v>
      </c>
      <c r="I188" s="33">
        <f>COUNTIF(M4:M180,"B2")</f>
        <v>5</v>
      </c>
      <c r="J188" s="33">
        <f>COUNTIF(M4:M180,"C1")</f>
        <v>6</v>
      </c>
      <c r="K188" s="33">
        <f>COUNTIF(M4:M180,"C2")</f>
        <v>5</v>
      </c>
      <c r="L188" s="33">
        <f>COUNTIF(M4:M180,"D1")</f>
        <v>10</v>
      </c>
      <c r="M188" s="33">
        <f>COUNTIF(M4:M180,"D2")</f>
        <v>0</v>
      </c>
      <c r="N188" s="65">
        <f>COUNTIF(M4:M180,"E")</f>
        <v>2</v>
      </c>
      <c r="O188" s="67">
        <f>COUNTIF(L4:L180,"&gt;=0")-COUNTIF(L4:L180,"&gt;32")</f>
        <v>2</v>
      </c>
      <c r="P188" s="67">
        <f>COUNTIF(L4:L180,"&gt;=33")-COUNTIF(L4:L180,"&gt;44.9")</f>
        <v>0</v>
      </c>
      <c r="Q188" s="67">
        <f>COUNTIF(L4:L180,"&gt;=45")-COUNTIF(L4:L180,"&gt;59.9")</f>
        <v>19</v>
      </c>
      <c r="R188" s="67">
        <f>COUNTIF(L4:L180,"&gt;=60")-COUNTIF(L4:L180,"&gt;74.9")</f>
        <v>10</v>
      </c>
      <c r="S188" s="67">
        <f>COUNTIF(L4:L180,"&gt;=75")-COUNTIF(L4:L180,"&gt;89.9")</f>
        <v>4</v>
      </c>
      <c r="T188" s="67">
        <f>COUNTIF(L4:L180,"&gt;=90")-COUNTIF(L4:L180,"&gt;100")</f>
        <v>2</v>
      </c>
      <c r="U188" s="68">
        <f t="shared" si="18"/>
        <v>147</v>
      </c>
      <c r="V188" s="69">
        <f t="shared" si="19"/>
        <v>49.662162162162161</v>
      </c>
      <c r="W188" s="33">
        <f>AVERAGE(L4:L180)</f>
        <v>59.297297297297298</v>
      </c>
      <c r="X188" s="43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8">
      <c r="A189" s="3"/>
      <c r="B189" s="21" t="str">
        <f>N2</f>
        <v>029-Geo</v>
      </c>
      <c r="C189" s="42">
        <f>COUNTA(O4:O180)</f>
        <v>43</v>
      </c>
      <c r="D189" s="33">
        <f t="shared" si="16"/>
        <v>43</v>
      </c>
      <c r="E189" s="49">
        <f t="shared" si="17"/>
        <v>100</v>
      </c>
      <c r="F189" s="42">
        <f>COUNTIF(O4:O180,"A1")</f>
        <v>3</v>
      </c>
      <c r="G189" s="42">
        <f>COUNTIF(O4:O180,"A2")</f>
        <v>3</v>
      </c>
      <c r="H189" s="42">
        <f>COUNTIF(O4:O180,"B1")</f>
        <v>6</v>
      </c>
      <c r="I189" s="42">
        <f>COUNTIF(O4:O180,"B2")</f>
        <v>6</v>
      </c>
      <c r="J189" s="42">
        <f>COUNTIF(O4:O180,"C1")</f>
        <v>5</v>
      </c>
      <c r="K189" s="42">
        <f>COUNTIF(O4:O180,"C2")</f>
        <v>10</v>
      </c>
      <c r="L189" s="42">
        <f>COUNTIF(O4:O180,"D1")</f>
        <v>8</v>
      </c>
      <c r="M189" s="42">
        <f>COUNTIF(O4:O180,"D2")</f>
        <v>2</v>
      </c>
      <c r="N189" s="65">
        <f>COUNTIF(O4:O180,"E")</f>
        <v>0</v>
      </c>
      <c r="O189" s="70">
        <f>COUNTIF(N4:N180,"&gt;=0")-COUNTIF(N4:N180,"&gt;32")</f>
        <v>0</v>
      </c>
      <c r="P189" s="70">
        <f>COUNTIF(N4:N180,"&gt;=33")-COUNTIF(N4:N180,"&gt;44.9")</f>
        <v>0</v>
      </c>
      <c r="Q189" s="70">
        <f>COUNTIF(N4:N180,"&gt;=45")-COUNTIF(N4:N180,"&gt;59.9")</f>
        <v>23</v>
      </c>
      <c r="R189" s="70">
        <f>COUNTIF(N4:N180,"&gt;=60")-COUNTIF(N4:N180,"&gt;74.9")</f>
        <v>12</v>
      </c>
      <c r="S189" s="70">
        <f>COUNTIF(N4:N180,"&gt;=75")-COUNTIF(N4:N180,"&gt;89.9")</f>
        <v>6</v>
      </c>
      <c r="T189" s="70">
        <f>COUNTIF(N4:N180,"&gt;=90")-COUNTIF(N4:N180,"&gt;100")</f>
        <v>2</v>
      </c>
      <c r="U189" s="52">
        <f t="shared" si="18"/>
        <v>179</v>
      </c>
      <c r="V189" s="71">
        <f t="shared" si="19"/>
        <v>52.034883720930232</v>
      </c>
      <c r="W189" s="42">
        <f>AVERAGE(N4:N180)</f>
        <v>63.906976744186046</v>
      </c>
      <c r="X189" s="43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8">
      <c r="A190" s="3"/>
      <c r="B190" s="22" t="str">
        <f>P2</f>
        <v>030- Eco</v>
      </c>
      <c r="C190" s="43">
        <f>COUNTA(Q4:Q180)</f>
        <v>53</v>
      </c>
      <c r="D190" s="33">
        <f t="shared" si="16"/>
        <v>53</v>
      </c>
      <c r="E190" s="50">
        <f t="shared" si="17"/>
        <v>100</v>
      </c>
      <c r="F190" s="43">
        <f>COUNTIF(Q4:Q180,"A1")</f>
        <v>4</v>
      </c>
      <c r="G190" s="43">
        <f>COUNTIF(Q4:Q180,"A2")</f>
        <v>5</v>
      </c>
      <c r="H190" s="43">
        <f>COUNTIF(Q4:Q180,"B1")</f>
        <v>6</v>
      </c>
      <c r="I190" s="43">
        <f>COUNTIF(Q4:Q180,"B2")</f>
        <v>4</v>
      </c>
      <c r="J190" s="43">
        <f>COUNTIF(Q4:Q180,"C1")</f>
        <v>9</v>
      </c>
      <c r="K190" s="43">
        <f>COUNTIF(Q4:Q180,"C2")</f>
        <v>11</v>
      </c>
      <c r="L190" s="43">
        <f>COUNTIF(Q4:Q180,"D1")</f>
        <v>12</v>
      </c>
      <c r="M190" s="43">
        <f>COUNTIF(Q4:Q180,"D2")</f>
        <v>2</v>
      </c>
      <c r="N190" s="65">
        <f>COUNTIF(Q4:Q180,"E")</f>
        <v>0</v>
      </c>
      <c r="O190" s="72">
        <f>COUNTIF(P4:P180,"&gt;=0")-COUNTIF(P4:P180,"&gt;32")</f>
        <v>0</v>
      </c>
      <c r="P190" s="72">
        <f>COUNTIF(P4:P180,"&gt;=33")-COUNTIF(P4:P180,"&gt;44.9")</f>
        <v>1</v>
      </c>
      <c r="Q190" s="72">
        <f>COUNTIF(P4:P180,"&gt;=45")-COUNTIF(P4:P180,"&gt;59.9")</f>
        <v>24</v>
      </c>
      <c r="R190" s="72">
        <f>COUNTIF(N4:N180,"&gt;=60")-COUNTIF(N4:N180,"&gt;74.9")</f>
        <v>12</v>
      </c>
      <c r="S190" s="72">
        <f>COUNTIF(P4:P180,"&gt;=75")-COUNTIF(P4:P180,"&gt;89.9")</f>
        <v>10</v>
      </c>
      <c r="T190" s="72">
        <f>COUNTIF(N4:N180,"&gt;=90")-COUNTIF(N4:N180,"&gt;100")</f>
        <v>2</v>
      </c>
      <c r="U190" s="73">
        <f t="shared" si="18"/>
        <v>218</v>
      </c>
      <c r="V190" s="74">
        <f t="shared" si="19"/>
        <v>51.415094339622641</v>
      </c>
      <c r="W190" s="43">
        <f>AVERAGE(P4:P180)</f>
        <v>64.132075471698116</v>
      </c>
      <c r="X190" s="43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8">
      <c r="A191" s="2"/>
      <c r="B191" s="20" t="str">
        <f>R2</f>
        <v>041- Maths</v>
      </c>
      <c r="C191" s="33">
        <f>COUNTA(S4:S180)</f>
        <v>45</v>
      </c>
      <c r="D191" s="33">
        <f t="shared" si="16"/>
        <v>39</v>
      </c>
      <c r="E191" s="48">
        <f t="shared" si="17"/>
        <v>86.666666666666671</v>
      </c>
      <c r="F191" s="68">
        <f>COUNTIF(S4:S180,"A1")</f>
        <v>2</v>
      </c>
      <c r="G191" s="68">
        <f>COUNTIF(S4:S180,"A2")</f>
        <v>2</v>
      </c>
      <c r="H191" s="68">
        <f>COUNTIF(S4:S180,"B1")</f>
        <v>3</v>
      </c>
      <c r="I191" s="68">
        <f>COUNTIF(S4:S180,"B2")</f>
        <v>4</v>
      </c>
      <c r="J191" s="68">
        <f>COUNTIF(S4:S180,"C1")</f>
        <v>7</v>
      </c>
      <c r="K191" s="68">
        <f>COUNTIF(S4:S180,"C2")</f>
        <v>3</v>
      </c>
      <c r="L191" s="68">
        <f>COUNTIF(S4:S180,"D1")</f>
        <v>9</v>
      </c>
      <c r="M191" s="68">
        <f>COUNTIF(S4:S180,"D2")</f>
        <v>9</v>
      </c>
      <c r="N191" s="65">
        <f>COUNTIF(S4:S180,"E")</f>
        <v>6</v>
      </c>
      <c r="O191" s="67">
        <f>COUNTIF(R4:R180,"&gt;=0")-COUNTIF(R4:R180,"&gt;32")</f>
        <v>6</v>
      </c>
      <c r="P191" s="67">
        <f>COUNTIF(R4:R180,"&gt;=33")-COUNTIF(R4:R180,"&gt;44.5")</f>
        <v>7</v>
      </c>
      <c r="Q191" s="67">
        <f>COUNTIF(R4:R180,"&gt;=45")-COUNTIF(R4:R180,"&gt;59.9")</f>
        <v>21</v>
      </c>
      <c r="R191" s="67">
        <f>COUNTIF(R4:R180,"&gt;=60")-COUNTIF(R4:R180,"&gt;74.9")</f>
        <v>7</v>
      </c>
      <c r="S191" s="67">
        <f>COUNTIF(R4:R180,"&gt;=75")-COUNTIF(R4:R180,"&gt;89.9")</f>
        <v>2</v>
      </c>
      <c r="T191" s="67">
        <f>COUNTIF(R4:R180,"&gt;=90")-COUNTIF(R4:R180,"&gt;100")</f>
        <v>2</v>
      </c>
      <c r="U191" s="68">
        <f t="shared" si="18"/>
        <v>132</v>
      </c>
      <c r="V191" s="69">
        <f t="shared" si="19"/>
        <v>36.666666666666664</v>
      </c>
      <c r="W191" s="33">
        <f>AVERAGE(R4:R180)</f>
        <v>52.6</v>
      </c>
      <c r="X191" s="43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8">
      <c r="A192" s="9"/>
      <c r="B192" s="21" t="str">
        <f>T2</f>
        <v>042- Phy</v>
      </c>
      <c r="C192" s="42">
        <f>COUNTA(U4:U180)</f>
        <v>54</v>
      </c>
      <c r="D192" s="33">
        <f t="shared" si="16"/>
        <v>52</v>
      </c>
      <c r="E192" s="49">
        <f t="shared" si="17"/>
        <v>96.296296296296291</v>
      </c>
      <c r="F192" s="42">
        <f>COUNTIF(U4:U180,"A1")</f>
        <v>7</v>
      </c>
      <c r="G192" s="42">
        <f>COUNTIF(U4:U180,"A2")</f>
        <v>4</v>
      </c>
      <c r="H192" s="42">
        <f>COUNTIF(U4:U180,"B1")</f>
        <v>1</v>
      </c>
      <c r="I192" s="42">
        <f>COUNTIF(U4:U180,"B2")</f>
        <v>5</v>
      </c>
      <c r="J192" s="42">
        <f>COUNTIF(U4:U180,"C1")</f>
        <v>5</v>
      </c>
      <c r="K192" s="42">
        <f>COUNTIF(U4:U180,"C2")</f>
        <v>13</v>
      </c>
      <c r="L192" s="42">
        <f>COUNTIF(U4:U180,"D1")</f>
        <v>5</v>
      </c>
      <c r="M192" s="42">
        <f>COUNTIF(U4:U180,"D2")</f>
        <v>12</v>
      </c>
      <c r="N192" s="65">
        <f>COUNTIF(U4:U180,"E")</f>
        <v>2</v>
      </c>
      <c r="O192" s="70">
        <f>COUNTIF(T4:T180,"&gt;=0")-COUNTIF(T4:T180,"&gt;32")</f>
        <v>1</v>
      </c>
      <c r="P192" s="70">
        <f>COUNTIF(T4:T180,"&gt;=33")-COUNTIF(T4:T180,"&gt;44.9")</f>
        <v>1</v>
      </c>
      <c r="Q192" s="70">
        <f>COUNTIF(T4:T180,"&gt;=45")-COUNTIF(T4:T180,"&gt;59.9")</f>
        <v>27</v>
      </c>
      <c r="R192" s="70">
        <f>COUNTIF(T4:T180,"&gt;=60")-COUNTIF(T4:T180,"&gt;74.9")</f>
        <v>14</v>
      </c>
      <c r="S192" s="70">
        <f>COUNTIF(T4:T180,"&gt;=75")-COUNTIF(T4:T180,"&gt;89.9")</f>
        <v>5</v>
      </c>
      <c r="T192" s="70">
        <f>COUNTIF(T4:T180,"&gt;=90")-COUNTIF(T4:T180,"&gt;100")</f>
        <v>6</v>
      </c>
      <c r="U192" s="52">
        <f t="shared" si="18"/>
        <v>196</v>
      </c>
      <c r="V192" s="71">
        <f t="shared" si="19"/>
        <v>45.370370370370374</v>
      </c>
      <c r="W192" s="42">
        <f>AVERAGE(T4:T180)</f>
        <v>62.537037037037038</v>
      </c>
      <c r="X192" s="43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>
      <c r="A193" s="9"/>
      <c r="B193" s="23" t="str">
        <f>V2</f>
        <v>043- Chem</v>
      </c>
      <c r="C193" s="2">
        <f>COUNTA(W4:W180)</f>
        <v>54</v>
      </c>
      <c r="D193" s="33">
        <f t="shared" si="16"/>
        <v>51</v>
      </c>
      <c r="E193" s="51">
        <f t="shared" si="17"/>
        <v>94.444444444444443</v>
      </c>
      <c r="F193" s="2">
        <f>COUNTIF(W4:W180,"A1")</f>
        <v>5</v>
      </c>
      <c r="G193" s="2">
        <f>COUNTIF(W4:W180,"A2")</f>
        <v>3</v>
      </c>
      <c r="H193" s="2">
        <f>COUNTIF(W4:W180,"B1")</f>
        <v>5</v>
      </c>
      <c r="I193" s="2">
        <f>COUNTIF(W4:W180,"B2")</f>
        <v>2</v>
      </c>
      <c r="J193" s="2">
        <f>COUNTIF(W4:W180,"C1")</f>
        <v>7</v>
      </c>
      <c r="K193" s="2">
        <f>COUNTIF(W4:W180,"C2")</f>
        <v>3</v>
      </c>
      <c r="L193" s="2">
        <f>COUNTIF(W4:W180,"D1")</f>
        <v>15</v>
      </c>
      <c r="M193" s="2">
        <f>COUNTIF(W4:W180,"D2")</f>
        <v>11</v>
      </c>
      <c r="N193" s="65">
        <f>COUNTIF(W4:W180,"E")</f>
        <v>3</v>
      </c>
      <c r="O193" s="75">
        <f>COUNTIF(V4:V180,"&gt;=0")-COUNTIF(V4:V180,"&gt;32")</f>
        <v>2</v>
      </c>
      <c r="P193" s="75">
        <f>COUNTIF(V4:V180,"&gt;=33")-COUNTIF(V4:V180,"&gt;44.9")</f>
        <v>1</v>
      </c>
      <c r="Q193" s="75">
        <f>COUNTIF(V4:V180,"&gt;=45")-COUNTIF(V4:V180,"&gt;59.9")</f>
        <v>28</v>
      </c>
      <c r="R193" s="75">
        <f>COUNTIF(V4:V180,"&gt;=60")-COUNTIF(V4:V180,"&gt;74.9")</f>
        <v>12</v>
      </c>
      <c r="S193" s="75">
        <f>COUNTIF(V4:V180,"&gt;=75")-COUNTIF(V4:V180,"&gt;89.9")</f>
        <v>6</v>
      </c>
      <c r="T193" s="75">
        <f>COUNTIF(V4:V180,"&gt;=90")-COUNTIF(V4:V180,"&gt;100")</f>
        <v>5</v>
      </c>
      <c r="U193" s="68">
        <f t="shared" si="18"/>
        <v>179</v>
      </c>
      <c r="V193" s="69">
        <f t="shared" si="19"/>
        <v>41.435185185185183</v>
      </c>
      <c r="W193" s="2">
        <f>AVERAGE(V4:V180)</f>
        <v>61.833333333333336</v>
      </c>
      <c r="X193" s="43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>
      <c r="A194" s="9"/>
      <c r="B194" s="20" t="str">
        <f>X2</f>
        <v>044-Bio</v>
      </c>
      <c r="C194" s="33">
        <f>COUNTA(Y4:Y180)</f>
        <v>27</v>
      </c>
      <c r="D194" s="33">
        <f t="shared" si="16"/>
        <v>27</v>
      </c>
      <c r="E194" s="48">
        <f t="shared" si="17"/>
        <v>100</v>
      </c>
      <c r="F194" s="33">
        <f>COUNTIF(Y4:Y180,"A1")</f>
        <v>3</v>
      </c>
      <c r="G194" s="33">
        <f>COUNTIF(Y4:Y180,"A2")</f>
        <v>1</v>
      </c>
      <c r="H194" s="33">
        <f>COUNTIF(Y4:Y180,"B1")</f>
        <v>6</v>
      </c>
      <c r="I194" s="33">
        <f>COUNTIF(Y4:Y180,"B2")</f>
        <v>1</v>
      </c>
      <c r="J194" s="33">
        <f>COUNTIF(Y4:Y180,"C1")</f>
        <v>4</v>
      </c>
      <c r="K194" s="33">
        <f>COUNTIF(Y4:Y180,"C2")</f>
        <v>3</v>
      </c>
      <c r="L194" s="33">
        <f>COUNTIF(Y4:Y180,"D1")</f>
        <v>1</v>
      </c>
      <c r="M194" s="33">
        <f>COUNTIF(Y4:Y180,"D2")</f>
        <v>8</v>
      </c>
      <c r="N194" s="65">
        <f>COUNTIF(Y4:Y180,"E")</f>
        <v>0</v>
      </c>
      <c r="O194" s="67">
        <f>COUNTIF(X4:X180,"&gt;=0")-COUNTIF(X4:X180,"&gt;32")</f>
        <v>0</v>
      </c>
      <c r="P194" s="67">
        <f>COUNTIF(X4:X180,"&gt;=33")-COUNTIF(X4:X180,"&gt;44.9")</f>
        <v>0</v>
      </c>
      <c r="Q194" s="67">
        <f>COUNTIF(X4:X180,"&gt;=45")-COUNTIF(X4:X180,"&gt;59.9")</f>
        <v>9</v>
      </c>
      <c r="R194" s="67">
        <f>COUNTIF(X4:X180,"&gt;=60")-COUNTIF(X4:X180,"&gt;74.9")</f>
        <v>8</v>
      </c>
      <c r="S194" s="67">
        <f>COUNTIF(X4:X180,"&gt;=75")-COUNTIF(X4:X180,"&gt;89.9")</f>
        <v>7</v>
      </c>
      <c r="T194" s="67">
        <f>COUNTIF(X4:X180,"&gt;=90")-COUNTIF(X4:X180,"&gt;100")</f>
        <v>3</v>
      </c>
      <c r="U194" s="68">
        <f t="shared" si="18"/>
        <v>107</v>
      </c>
      <c r="V194" s="69">
        <f t="shared" si="19"/>
        <v>49.537037037037038</v>
      </c>
      <c r="W194" s="33">
        <f>AVERAGE(X4:X180)</f>
        <v>68.407407407407405</v>
      </c>
      <c r="X194" s="43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>
      <c r="A195" s="9"/>
      <c r="B195" s="21" t="str">
        <f>Z2</f>
        <v>083-CSc</v>
      </c>
      <c r="C195" s="42">
        <f>COUNTA(AA4:AA180)</f>
        <v>27</v>
      </c>
      <c r="D195" s="33">
        <f t="shared" si="16"/>
        <v>27</v>
      </c>
      <c r="E195" s="49">
        <f t="shared" si="17"/>
        <v>100</v>
      </c>
      <c r="F195" s="42">
        <f>COUNTIF(AA4:AA180,"A1")</f>
        <v>3</v>
      </c>
      <c r="G195" s="42">
        <f>COUNTIF(AA4:AA180,"A2")</f>
        <v>7</v>
      </c>
      <c r="H195" s="42">
        <f>COUNTIF(AA4:AA180,"B1")</f>
        <v>6</v>
      </c>
      <c r="I195" s="42">
        <f>COUNTIF(AA4:AA180,"B2")</f>
        <v>3</v>
      </c>
      <c r="J195" s="42">
        <f>COUNTIF(AA4:AA180,"C1")</f>
        <v>4</v>
      </c>
      <c r="K195" s="42">
        <f>COUNTIF(AA4:AA180,"C2")</f>
        <v>3</v>
      </c>
      <c r="L195" s="42">
        <f>COUNTIF(AA4:AA180,"D1")</f>
        <v>1</v>
      </c>
      <c r="M195" s="42">
        <f>COUNTIF(AA4:AA180,"D2")</f>
        <v>0</v>
      </c>
      <c r="N195" s="65">
        <f>COUNTIF(AA4:AA180,"E")</f>
        <v>0</v>
      </c>
      <c r="O195" s="70">
        <f>COUNTIF(Z4:Z180,"&gt;=0")-COUNTIF(Z4:Z180,"&gt;32")</f>
        <v>0</v>
      </c>
      <c r="P195" s="70">
        <f>COUNTIF(Z4:Z180,"&gt;=33")-COUNTIF(Z4:Z180,"&gt;44.9")</f>
        <v>0</v>
      </c>
      <c r="Q195" s="70">
        <f>COUNTIF(Z4:Z180,"&gt;=45")-COUNTIF(Z4:Z180,"&gt;59.9")</f>
        <v>1</v>
      </c>
      <c r="R195" s="70">
        <f>COUNTIF(Z4:Z180,"&gt;=60")-COUNTIF(Z4:Z180,"&gt;74.9")</f>
        <v>5</v>
      </c>
      <c r="S195" s="70">
        <f>COUNTIF(Z4:Z180,"&gt;=75")-COUNTIF(Z4:Z180,"&gt;89.9")</f>
        <v>12</v>
      </c>
      <c r="T195" s="70">
        <f>COUNTIF(Z4:Z180,"&gt;=90")-COUNTIF(Z4:Z180,"&gt;100")</f>
        <v>9</v>
      </c>
      <c r="U195" s="52">
        <f t="shared" si="18"/>
        <v>151</v>
      </c>
      <c r="V195" s="71">
        <f t="shared" si="19"/>
        <v>69.907407407407405</v>
      </c>
      <c r="W195" s="42">
        <f>AVERAGE(Z4:Z180)</f>
        <v>82.740740740740748</v>
      </c>
      <c r="X195" s="43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>
      <c r="A196" s="9"/>
      <c r="B196" s="23" t="str">
        <f>AB2</f>
        <v>065-IP</v>
      </c>
      <c r="C196" s="2">
        <f>COUNTA(AC4:AC180)</f>
        <v>25</v>
      </c>
      <c r="D196" s="33">
        <f t="shared" si="16"/>
        <v>25</v>
      </c>
      <c r="E196" s="51">
        <f t="shared" si="17"/>
        <v>100</v>
      </c>
      <c r="F196" s="2">
        <f>COUNTIF(AC4:AC180,"A1")</f>
        <v>2</v>
      </c>
      <c r="G196" s="2">
        <f>COUNTIF(AC4:AC180,"A2")</f>
        <v>0</v>
      </c>
      <c r="H196" s="2">
        <f>COUNTIF(AC4:AC180,"B1")</f>
        <v>0</v>
      </c>
      <c r="I196" s="2">
        <f>COUNTIF(AC4:AC180,"B2")</f>
        <v>4</v>
      </c>
      <c r="J196" s="2">
        <f>COUNTIF(AC4:AC180,"C1")</f>
        <v>5</v>
      </c>
      <c r="K196" s="2">
        <f>COUNTIF(AC4:AC180,"C2")</f>
        <v>4</v>
      </c>
      <c r="L196" s="2">
        <f>COUNTIF(AC4:AC180,"D1")</f>
        <v>8</v>
      </c>
      <c r="M196" s="2">
        <f>COUNTIF(AC4:AC180,"D2")</f>
        <v>2</v>
      </c>
      <c r="N196" s="65">
        <f>COUNTIF(AC4:AC180,"E")</f>
        <v>0</v>
      </c>
      <c r="O196" s="75">
        <f>COUNTIF(AB4:AB180,"&gt;=0")-COUNTIF(AB4:AB180,"&gt;32")</f>
        <v>0</v>
      </c>
      <c r="P196" s="75">
        <f>COUNTIF(AB4:AB180,"&gt;=33")-COUNTIF(AB4:AB180,"&gt;44.9")</f>
        <v>0</v>
      </c>
      <c r="Q196" s="75">
        <f>COUNTIF(AB4:AB180,"&gt;=45")-COUNTIF(AB4:AB180,"&gt;59.9")</f>
        <v>1</v>
      </c>
      <c r="R196" s="75">
        <f>COUNTIF(AB4:AB180,"&gt;=60")-COUNTIF(AB4:AB180,"&gt;74.9")</f>
        <v>10</v>
      </c>
      <c r="S196" s="75">
        <f>COUNTIF(AB4:AB180,"&gt;=75")-COUNTIF(AB4:AB180,"&gt;89.9")</f>
        <v>12</v>
      </c>
      <c r="T196" s="75">
        <f>COUNTIF(AB4:AB180,"&gt;=90")-COUNTIF(AB4:AB180,"&gt;100")</f>
        <v>2</v>
      </c>
      <c r="U196" s="68">
        <f t="shared" si="18"/>
        <v>86</v>
      </c>
      <c r="V196" s="69">
        <f t="shared" si="19"/>
        <v>43</v>
      </c>
      <c r="W196" s="2">
        <f>AVERAGE(AB4:AB180)</f>
        <v>77.319999999999993</v>
      </c>
      <c r="X196" s="43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>
      <c r="A197" s="9"/>
      <c r="B197" s="20" t="str">
        <f>AD2</f>
        <v>054-BSt</v>
      </c>
      <c r="C197" s="33">
        <f>COUNTA(AE4:AE180)</f>
        <v>47</v>
      </c>
      <c r="D197" s="33">
        <f t="shared" si="16"/>
        <v>40</v>
      </c>
      <c r="E197" s="48">
        <f t="shared" si="17"/>
        <v>85.106382978723403</v>
      </c>
      <c r="F197" s="33">
        <f>COUNTIF(AE4:AE180,"A1")</f>
        <v>1</v>
      </c>
      <c r="G197" s="33">
        <f>COUNTIF(AE4:AE180,"A2")</f>
        <v>0</v>
      </c>
      <c r="H197" s="33">
        <f>COUNTIF(AE4:AE180,"B1")</f>
        <v>4</v>
      </c>
      <c r="I197" s="33">
        <f>COUNTIF(AE4:AE180,"B2")</f>
        <v>5</v>
      </c>
      <c r="J197" s="33">
        <f>COUNTIF(AE4:AE180,"C1")</f>
        <v>4</v>
      </c>
      <c r="K197" s="33">
        <f>COUNTIF(AE4:AE180,"C2")</f>
        <v>5</v>
      </c>
      <c r="L197" s="33">
        <f>COUNTIF(AE4:AE180,"D1")</f>
        <v>7</v>
      </c>
      <c r="M197" s="33">
        <f>COUNTIF(AE4:AE180,"D2")</f>
        <v>14</v>
      </c>
      <c r="N197" s="65">
        <f>COUNTIF(AE4:AE180,"E")</f>
        <v>7</v>
      </c>
      <c r="O197" s="67">
        <f>COUNTIF(AD4:AD180,"&gt;=0")-COUNTIF(AD4:AD180,"&gt;32")</f>
        <v>2</v>
      </c>
      <c r="P197" s="67">
        <f>COUNTIF(AD4:AD180,"&gt;=33")-COUNTIF(AD4:AD180,"&gt;44.9")</f>
        <v>7</v>
      </c>
      <c r="Q197" s="67">
        <f>COUNTIF(AD4:AD180,"&gt;=45")-COUNTIF(AD4:AD180,"&gt;59.9")</f>
        <v>24</v>
      </c>
      <c r="R197" s="67">
        <f>COUNTIF(AD4:AD180,"&gt;=60")-COUNTIF(AD4:AD180,"&gt;74.9")</f>
        <v>10</v>
      </c>
      <c r="S197" s="67">
        <f>COUNTIF(AD4:AD180,"&gt;=75")-COUNTIF(AD4:AD180,"&gt;89.9")</f>
        <v>3</v>
      </c>
      <c r="T197" s="67">
        <f>COUNTIF(AD4:AD180,"&gt;=90")-COUNTIF(AD4:AD180,"&gt;100")</f>
        <v>1</v>
      </c>
      <c r="U197" s="68">
        <f t="shared" si="18"/>
        <v>116</v>
      </c>
      <c r="V197" s="69">
        <f t="shared" si="19"/>
        <v>30.851063829787233</v>
      </c>
      <c r="W197" s="33">
        <f>AVERAGE(AD4:AD180)</f>
        <v>53.127659574468083</v>
      </c>
      <c r="X197" s="43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>
      <c r="A198" s="9"/>
      <c r="B198" s="21" t="str">
        <f>AF2</f>
        <v>055-Accts</v>
      </c>
      <c r="C198" s="42">
        <f>COUNTA(AG4:AG180)</f>
        <v>47</v>
      </c>
      <c r="D198" s="33">
        <f t="shared" si="16"/>
        <v>31</v>
      </c>
      <c r="E198" s="49">
        <f t="shared" si="17"/>
        <v>65.957446808510639</v>
      </c>
      <c r="F198" s="42">
        <f>COUNTIF(AG4:AG180,"A1")</f>
        <v>1</v>
      </c>
      <c r="G198" s="42">
        <f>COUNTIF(AG4:AG180,"A2")</f>
        <v>3</v>
      </c>
      <c r="H198" s="42">
        <f>COUNTIF(AG4:AG180,"B1")</f>
        <v>1</v>
      </c>
      <c r="I198" s="42">
        <f>COUNTIF(AG4:AG180,"B2")</f>
        <v>3</v>
      </c>
      <c r="J198" s="42">
        <f>COUNTIF(AG4:AG180,"C1")</f>
        <v>5</v>
      </c>
      <c r="K198" s="42">
        <f>COUNTIF(AG4:AG180,"C2")</f>
        <v>4</v>
      </c>
      <c r="L198" s="42">
        <f>COUNTIF(AG4:AG180,"D1")</f>
        <v>8</v>
      </c>
      <c r="M198" s="42">
        <f>COUNTIF(AG4:AG180,"D2")</f>
        <v>6</v>
      </c>
      <c r="N198" s="65">
        <f>COUNTIF(AG4:AG180,"E")</f>
        <v>16</v>
      </c>
      <c r="O198" s="70">
        <f>COUNTIF(AF4:AF180,"&gt;=0")-COUNTIF(AF4:AF180,"&gt;32")</f>
        <v>15</v>
      </c>
      <c r="P198" s="70">
        <f>COUNTIF(AF4:AF180,"&gt;=33")-COUNTIF(AF4:AF180,"&gt;44.9")</f>
        <v>7</v>
      </c>
      <c r="Q198" s="70">
        <f>COUNTIF(AF4:AF180,"&gt;=45")-COUNTIF(AF4:AF180,"&gt;59.9")</f>
        <v>17</v>
      </c>
      <c r="R198" s="70">
        <f>COUNTIF(AF4:AF180,"&gt;=60")-COUNTIF(AF4:AF180,"&gt;74.9")</f>
        <v>3</v>
      </c>
      <c r="S198" s="70">
        <f>COUNTIF(AF4:AF180,"&gt;=75")-COUNTIF(AF4:AF180,"&gt;89.9")</f>
        <v>4</v>
      </c>
      <c r="T198" s="70">
        <f>COUNTIF(AF4:AF180,"&gt;=90")-COUNTIF(AF11:AF181,"&gt;100")</f>
        <v>1</v>
      </c>
      <c r="U198" s="52">
        <f t="shared" si="18"/>
        <v>104</v>
      </c>
      <c r="V198" s="71">
        <f t="shared" si="19"/>
        <v>27.659574468085108</v>
      </c>
      <c r="W198" s="42">
        <f>AVERAGE(AF4:AF180)</f>
        <v>46.574468085106382</v>
      </c>
      <c r="X198" s="43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>
      <c r="A199" s="6"/>
      <c r="B199" s="19" t="s">
        <v>199</v>
      </c>
      <c r="C199" s="44">
        <v>144</v>
      </c>
      <c r="D199" s="34">
        <f>COUNTIF(AL4:AL180,"pass")</f>
        <v>115</v>
      </c>
      <c r="E199" s="52">
        <f t="shared" si="17"/>
        <v>79.861111111111114</v>
      </c>
      <c r="F199" s="3">
        <f>SUM(F185:F198)</f>
        <v>47</v>
      </c>
      <c r="G199" s="3">
        <f t="shared" ref="G199:N199" si="20">SUM(G185:G198)</f>
        <v>47</v>
      </c>
      <c r="H199" s="3">
        <f t="shared" si="20"/>
        <v>64</v>
      </c>
      <c r="I199" s="3">
        <f t="shared" si="20"/>
        <v>75</v>
      </c>
      <c r="J199" s="3">
        <f t="shared" si="20"/>
        <v>103</v>
      </c>
      <c r="K199" s="3">
        <f t="shared" si="20"/>
        <v>102</v>
      </c>
      <c r="L199" s="3">
        <f t="shared" si="20"/>
        <v>123</v>
      </c>
      <c r="M199" s="3">
        <f t="shared" si="20"/>
        <v>116</v>
      </c>
      <c r="N199" s="65">
        <f t="shared" si="20"/>
        <v>43</v>
      </c>
      <c r="O199" s="66">
        <f>COUNTIF(AI4:AI180,"&gt;=0")-COUNTIF(AI4:AI180,"&gt;32")</f>
        <v>0</v>
      </c>
      <c r="P199" s="66">
        <f>COUNTIF(AI4:AI180,"&gt;=33")-COUNTIF(AI4:AI180,"&gt;44.9")</f>
        <v>7</v>
      </c>
      <c r="Q199" s="66">
        <f>COUNTIF(AI4:AI180,"&gt;=45")-COUNTIF(AI4:AI180,"&gt;59.9")</f>
        <v>59</v>
      </c>
      <c r="R199" s="66">
        <f>COUNTIF(AI4:AI180,"&gt;=60")-COUNTIF(AI4:AI180,"&gt;74.9")</f>
        <v>55</v>
      </c>
      <c r="S199" s="66">
        <f>COUNTIF(AI4:AI180,"&gt;=75")-COUNTIF(AI4:AI180,"&gt;89.9")</f>
        <v>19</v>
      </c>
      <c r="T199" s="66">
        <f>COUNTIF(AI4:AI180,"&gt;=90")-COUNTIF(AI4:AI180,"&gt;100")</f>
        <v>4</v>
      </c>
      <c r="U199" s="52">
        <f t="shared" si="18"/>
        <v>2544</v>
      </c>
      <c r="V199" s="71">
        <f>U199*100/(C199*8*5)</f>
        <v>44.166666666666664</v>
      </c>
      <c r="W199" s="52">
        <f>AVERAGE(AH4:AH180)</f>
        <v>313.20138888888891</v>
      </c>
      <c r="X199" s="97">
        <f>AVERAGE(AI4:AI180)</f>
        <v>62.640277777777754</v>
      </c>
      <c r="Y199" s="98"/>
      <c r="Z199" s="6" t="s">
        <v>186</v>
      </c>
      <c r="AA199" s="6"/>
      <c r="AB199" s="6"/>
      <c r="AC199" s="6"/>
      <c r="AD199" s="6"/>
      <c r="AE199" s="6"/>
      <c r="AF199" s="6"/>
      <c r="AG199" s="6"/>
    </row>
    <row r="200" spans="1:33">
      <c r="A200" s="6"/>
      <c r="B200" s="24" t="s">
        <v>207</v>
      </c>
      <c r="C200" s="45" t="s">
        <v>203</v>
      </c>
      <c r="D200" s="35">
        <f>COUNTIF(AL4:AL149,"Comp")</f>
        <v>22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>
      <c r="A201" s="6"/>
      <c r="C201" s="45" t="s">
        <v>205</v>
      </c>
      <c r="D201" s="36">
        <f>COUNTIF(AL4:AL149,"Essential Repeat")</f>
        <v>7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>
      <c r="C202" s="32"/>
      <c r="D202" s="36"/>
    </row>
  </sheetData>
  <mergeCells count="33">
    <mergeCell ref="AB181:AC181"/>
    <mergeCell ref="AD181:AE181"/>
    <mergeCell ref="AF181:AG181"/>
    <mergeCell ref="R181:S181"/>
    <mergeCell ref="T181:U181"/>
    <mergeCell ref="V181:W181"/>
    <mergeCell ref="X181:Y181"/>
    <mergeCell ref="Z181:AA181"/>
    <mergeCell ref="T2:U2"/>
    <mergeCell ref="V2:W2"/>
    <mergeCell ref="X2:Y2"/>
    <mergeCell ref="Z2:AA2"/>
    <mergeCell ref="H181:I181"/>
    <mergeCell ref="J181:K181"/>
    <mergeCell ref="L181:M181"/>
    <mergeCell ref="N181:O181"/>
    <mergeCell ref="P181:Q181"/>
    <mergeCell ref="X199:Y199"/>
    <mergeCell ref="AK2:AK3"/>
    <mergeCell ref="AL2:AL3"/>
    <mergeCell ref="A183:W183"/>
    <mergeCell ref="A182:W182"/>
    <mergeCell ref="AB2:AC2"/>
    <mergeCell ref="AD2:AE2"/>
    <mergeCell ref="P2:Q2"/>
    <mergeCell ref="F2:G2"/>
    <mergeCell ref="H2:I2"/>
    <mergeCell ref="J2:K2"/>
    <mergeCell ref="L2:M2"/>
    <mergeCell ref="N2:O2"/>
    <mergeCell ref="F181:G181"/>
    <mergeCell ref="AF2:AG2"/>
    <mergeCell ref="R2:S2"/>
  </mergeCells>
  <dataValidations count="3">
    <dataValidation type="list" allowBlank="1" showInputMessage="1" showErrorMessage="1" sqref="E4:E149">
      <formula1>"Science, Commerce, Humanities, Vocational"</formula1>
    </dataValidation>
    <dataValidation type="list" allowBlank="1" showInputMessage="1" showErrorMessage="1" sqref="D4:D149">
      <formula1>"A,B,C,D,E,F,G,H,I,J,K"</formula1>
    </dataValidation>
    <dataValidation type="list" allowBlank="1" showInputMessage="1" showErrorMessage="1" sqref="C4:C149">
      <formula1>"BOY, GIRL"</formula1>
    </dataValidation>
  </dataValidations>
  <pageMargins left="0.59055118110236227" right="0.11811023622047245" top="0.15748031496062992" bottom="0.15748031496062992" header="0" footer="0"/>
  <pageSetup paperSize="5" orientation="landscape" r:id="rId1"/>
  <rowBreaks count="1" manualBreakCount="1">
    <brk id="18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view="pageBreakPreview" topLeftCell="A40" zoomScaleSheetLayoutView="100" workbookViewId="0">
      <selection activeCell="G102" sqref="G102"/>
    </sheetView>
  </sheetViews>
  <sheetFormatPr defaultRowHeight="15"/>
  <cols>
    <col min="1" max="1" width="7.5703125" style="10" customWidth="1"/>
    <col min="2" max="2" width="19.140625" style="6" customWidth="1"/>
    <col min="3" max="3" width="5" style="10" customWidth="1"/>
    <col min="4" max="4" width="4.42578125" style="6" customWidth="1"/>
    <col min="5" max="5" width="5.140625" style="10" customWidth="1"/>
    <col min="6" max="21" width="3.7109375" customWidth="1"/>
    <col min="22" max="22" width="5" customWidth="1"/>
    <col min="23" max="23" width="3.7109375" customWidth="1"/>
    <col min="24" max="24" width="4" customWidth="1"/>
    <col min="25" max="33" width="3.7109375" customWidth="1"/>
    <col min="34" max="34" width="3.5703125" style="83" customWidth="1"/>
    <col min="35" max="35" width="4.42578125" style="83" customWidth="1"/>
    <col min="36" max="36" width="3.7109375" style="84" customWidth="1"/>
    <col min="37" max="37" width="2.7109375" style="84" customWidth="1"/>
    <col min="38" max="38" width="6.7109375" style="93" customWidth="1"/>
    <col min="39" max="39" width="3.5703125" customWidth="1"/>
  </cols>
  <sheetData>
    <row r="1" spans="1:38">
      <c r="A1" s="6" t="s">
        <v>215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8" s="11" customFormat="1" ht="28.5" customHeight="1">
      <c r="F2" s="106" t="s">
        <v>172</v>
      </c>
      <c r="G2" s="106"/>
      <c r="H2" s="106" t="s">
        <v>159</v>
      </c>
      <c r="I2" s="106"/>
      <c r="J2" s="106" t="s">
        <v>160</v>
      </c>
      <c r="K2" s="106"/>
      <c r="L2" s="106" t="s">
        <v>161</v>
      </c>
      <c r="M2" s="106"/>
      <c r="N2" s="106" t="s">
        <v>162</v>
      </c>
      <c r="O2" s="106"/>
      <c r="P2" s="106" t="s">
        <v>163</v>
      </c>
      <c r="Q2" s="106"/>
      <c r="R2" s="106" t="s">
        <v>164</v>
      </c>
      <c r="S2" s="106"/>
      <c r="T2" s="106" t="s">
        <v>165</v>
      </c>
      <c r="U2" s="106"/>
      <c r="V2" s="106" t="s">
        <v>166</v>
      </c>
      <c r="W2" s="106"/>
      <c r="X2" s="106" t="s">
        <v>168</v>
      </c>
      <c r="Y2" s="106"/>
      <c r="Z2" s="106" t="s">
        <v>167</v>
      </c>
      <c r="AA2" s="106"/>
      <c r="AB2" s="106" t="s">
        <v>169</v>
      </c>
      <c r="AC2" s="106"/>
      <c r="AD2" s="106" t="s">
        <v>170</v>
      </c>
      <c r="AE2" s="106"/>
      <c r="AF2" s="106" t="s">
        <v>171</v>
      </c>
      <c r="AG2" s="106"/>
      <c r="AH2" s="76" t="s">
        <v>194</v>
      </c>
      <c r="AI2" s="76" t="s">
        <v>186</v>
      </c>
      <c r="AJ2" s="77" t="s">
        <v>195</v>
      </c>
      <c r="AK2" s="99" t="s">
        <v>204</v>
      </c>
      <c r="AL2" s="100" t="s">
        <v>206</v>
      </c>
    </row>
    <row r="3" spans="1:38" s="11" customFormat="1" ht="23.25" customHeight="1">
      <c r="A3" s="78" t="s">
        <v>0</v>
      </c>
      <c r="B3" s="79" t="s">
        <v>153</v>
      </c>
      <c r="C3" s="11" t="s">
        <v>154</v>
      </c>
      <c r="D3" s="11" t="s">
        <v>155</v>
      </c>
      <c r="E3" s="11" t="s">
        <v>156</v>
      </c>
      <c r="F3" s="80" t="s">
        <v>157</v>
      </c>
      <c r="G3" s="80" t="s">
        <v>158</v>
      </c>
      <c r="H3" s="80" t="s">
        <v>157</v>
      </c>
      <c r="I3" s="80" t="s">
        <v>158</v>
      </c>
      <c r="J3" s="80" t="s">
        <v>157</v>
      </c>
      <c r="K3" s="80" t="s">
        <v>158</v>
      </c>
      <c r="L3" s="80" t="s">
        <v>157</v>
      </c>
      <c r="M3" s="80" t="s">
        <v>158</v>
      </c>
      <c r="N3" s="80" t="s">
        <v>157</v>
      </c>
      <c r="O3" s="80" t="s">
        <v>158</v>
      </c>
      <c r="P3" s="80" t="s">
        <v>157</v>
      </c>
      <c r="Q3" s="80" t="s">
        <v>158</v>
      </c>
      <c r="R3" s="80" t="s">
        <v>157</v>
      </c>
      <c r="S3" s="80" t="s">
        <v>158</v>
      </c>
      <c r="T3" s="80" t="s">
        <v>157</v>
      </c>
      <c r="U3" s="80" t="s">
        <v>158</v>
      </c>
      <c r="V3" s="80" t="s">
        <v>157</v>
      </c>
      <c r="W3" s="80" t="s">
        <v>158</v>
      </c>
      <c r="X3" s="80" t="s">
        <v>157</v>
      </c>
      <c r="Y3" s="80" t="s">
        <v>158</v>
      </c>
      <c r="Z3" s="80" t="s">
        <v>157</v>
      </c>
      <c r="AA3" s="80" t="s">
        <v>158</v>
      </c>
      <c r="AB3" s="80" t="s">
        <v>157</v>
      </c>
      <c r="AC3" s="80" t="s">
        <v>158</v>
      </c>
      <c r="AD3" s="80" t="s">
        <v>157</v>
      </c>
      <c r="AE3" s="80" t="s">
        <v>158</v>
      </c>
      <c r="AF3" s="80" t="s">
        <v>157</v>
      </c>
      <c r="AG3" s="80" t="s">
        <v>158</v>
      </c>
      <c r="AH3" s="76"/>
      <c r="AI3" s="76"/>
      <c r="AJ3" s="77"/>
      <c r="AK3" s="99"/>
      <c r="AL3" s="101"/>
    </row>
    <row r="4" spans="1:38">
      <c r="A4" s="12">
        <v>12676859</v>
      </c>
      <c r="B4" s="37" t="s">
        <v>1</v>
      </c>
      <c r="C4" s="25" t="s">
        <v>151</v>
      </c>
      <c r="D4" s="25" t="s">
        <v>145</v>
      </c>
      <c r="E4" s="37" t="s">
        <v>146</v>
      </c>
      <c r="F4" s="53">
        <v>55</v>
      </c>
      <c r="G4" s="54" t="s">
        <v>173</v>
      </c>
      <c r="H4" s="54">
        <v>44</v>
      </c>
      <c r="I4" s="54" t="s">
        <v>174</v>
      </c>
      <c r="J4" s="54">
        <v>80</v>
      </c>
      <c r="K4" s="54" t="s">
        <v>176</v>
      </c>
      <c r="L4" s="54">
        <v>75</v>
      </c>
      <c r="M4" s="54" t="s">
        <v>177</v>
      </c>
      <c r="N4" s="54">
        <v>67</v>
      </c>
      <c r="O4" s="54" t="s">
        <v>179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85">
        <f>SUM(F4:AG4)</f>
        <v>321</v>
      </c>
      <c r="AI4" s="85">
        <f>AH4/5</f>
        <v>64.2</v>
      </c>
      <c r="AJ4" s="86">
        <f t="shared" ref="AJ4:AJ35" si="0">IF(AL4="Pass",RANK(AH4,$AH$4:$AH$77,0),"")</f>
        <v>16</v>
      </c>
      <c r="AK4" s="86">
        <f>COUNTIF(F4:AG4,"E")</f>
        <v>0</v>
      </c>
      <c r="AL4" s="77" t="str">
        <f>IF(AK4&gt;1,"Essential Repeat",IF(AK4=1,"Comp","Pass"))</f>
        <v>Pass</v>
      </c>
    </row>
    <row r="5" spans="1:38">
      <c r="A5" s="12">
        <v>12676860</v>
      </c>
      <c r="B5" s="37" t="s">
        <v>2</v>
      </c>
      <c r="C5" s="25" t="s">
        <v>151</v>
      </c>
      <c r="D5" s="25" t="s">
        <v>145</v>
      </c>
      <c r="E5" s="37" t="s">
        <v>146</v>
      </c>
      <c r="F5" s="53">
        <v>47</v>
      </c>
      <c r="G5" s="54" t="s">
        <v>174</v>
      </c>
      <c r="H5" s="54">
        <v>44</v>
      </c>
      <c r="I5" s="54" t="s">
        <v>174</v>
      </c>
      <c r="J5" s="54">
        <v>35</v>
      </c>
      <c r="K5" s="54" t="s">
        <v>181</v>
      </c>
      <c r="L5" s="54">
        <v>48</v>
      </c>
      <c r="M5" s="54" t="s">
        <v>173</v>
      </c>
      <c r="N5" s="54">
        <v>59</v>
      </c>
      <c r="O5" s="54" t="s">
        <v>178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85">
        <f t="shared" ref="AH5:AH46" si="1">SUM(F5:AG5)</f>
        <v>233</v>
      </c>
      <c r="AI5" s="85">
        <f t="shared" ref="AI5:AI46" si="2">AH5/5</f>
        <v>46.6</v>
      </c>
      <c r="AJ5" s="86" t="str">
        <f t="shared" si="0"/>
        <v/>
      </c>
      <c r="AK5" s="86">
        <f t="shared" ref="AK5:AK46" si="3">COUNTIF(F5:AG5,"E")</f>
        <v>1</v>
      </c>
      <c r="AL5" s="77" t="str">
        <f t="shared" ref="AL5:AL46" si="4">IF(AK5&gt;1,"Essential Repeat",IF(AK5=1,"Comp","Pass"))</f>
        <v>Comp</v>
      </c>
    </row>
    <row r="6" spans="1:38">
      <c r="A6" s="12">
        <v>12676861</v>
      </c>
      <c r="B6" s="37" t="s">
        <v>3</v>
      </c>
      <c r="C6" s="25" t="s">
        <v>151</v>
      </c>
      <c r="D6" s="25" t="s">
        <v>145</v>
      </c>
      <c r="E6" s="37" t="s">
        <v>146</v>
      </c>
      <c r="F6" s="53">
        <v>61</v>
      </c>
      <c r="G6" s="54" t="s">
        <v>175</v>
      </c>
      <c r="H6" s="54">
        <v>52</v>
      </c>
      <c r="I6" s="54" t="s">
        <v>174</v>
      </c>
      <c r="J6" s="54">
        <v>66</v>
      </c>
      <c r="K6" s="54" t="s">
        <v>179</v>
      </c>
      <c r="L6" s="54">
        <v>55</v>
      </c>
      <c r="M6" s="54" t="s">
        <v>178</v>
      </c>
      <c r="N6" s="54">
        <v>52</v>
      </c>
      <c r="O6" s="54" t="s">
        <v>173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85">
        <f t="shared" si="1"/>
        <v>286</v>
      </c>
      <c r="AI6" s="85">
        <f t="shared" si="2"/>
        <v>57.2</v>
      </c>
      <c r="AJ6" s="86">
        <f t="shared" si="0"/>
        <v>26</v>
      </c>
      <c r="AK6" s="86">
        <f t="shared" si="3"/>
        <v>0</v>
      </c>
      <c r="AL6" s="77" t="str">
        <f t="shared" si="4"/>
        <v>Pass</v>
      </c>
    </row>
    <row r="7" spans="1:38">
      <c r="A7" s="12">
        <v>12676862</v>
      </c>
      <c r="B7" s="37" t="s">
        <v>4</v>
      </c>
      <c r="C7" s="25" t="s">
        <v>152</v>
      </c>
      <c r="D7" s="25" t="s">
        <v>145</v>
      </c>
      <c r="E7" s="37" t="s">
        <v>146</v>
      </c>
      <c r="F7" s="53">
        <v>62</v>
      </c>
      <c r="G7" s="54" t="s">
        <v>175</v>
      </c>
      <c r="H7" s="54">
        <v>71</v>
      </c>
      <c r="I7" s="54" t="s">
        <v>178</v>
      </c>
      <c r="J7" s="54">
        <v>62</v>
      </c>
      <c r="K7" s="54" t="s">
        <v>179</v>
      </c>
      <c r="L7" s="54">
        <v>71</v>
      </c>
      <c r="M7" s="54" t="s">
        <v>177</v>
      </c>
      <c r="N7" s="54">
        <v>68</v>
      </c>
      <c r="O7" s="54" t="s">
        <v>179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85">
        <f t="shared" si="1"/>
        <v>334</v>
      </c>
      <c r="AI7" s="85">
        <f t="shared" si="2"/>
        <v>66.8</v>
      </c>
      <c r="AJ7" s="86">
        <f t="shared" si="0"/>
        <v>13</v>
      </c>
      <c r="AK7" s="86">
        <f t="shared" si="3"/>
        <v>0</v>
      </c>
      <c r="AL7" s="77" t="str">
        <f t="shared" si="4"/>
        <v>Pass</v>
      </c>
    </row>
    <row r="8" spans="1:38" ht="22.5">
      <c r="A8" s="12">
        <v>12676863</v>
      </c>
      <c r="B8" s="37" t="s">
        <v>5</v>
      </c>
      <c r="C8" s="25" t="s">
        <v>152</v>
      </c>
      <c r="D8" s="25" t="s">
        <v>145</v>
      </c>
      <c r="E8" s="37" t="s">
        <v>146</v>
      </c>
      <c r="F8" s="53">
        <v>43</v>
      </c>
      <c r="G8" s="54" t="s">
        <v>174</v>
      </c>
      <c r="H8" s="54">
        <v>33</v>
      </c>
      <c r="I8" s="54" t="s">
        <v>181</v>
      </c>
      <c r="J8" s="54">
        <v>38</v>
      </c>
      <c r="K8" s="54" t="s">
        <v>181</v>
      </c>
      <c r="L8" s="54">
        <v>31</v>
      </c>
      <c r="M8" s="54" t="s">
        <v>181</v>
      </c>
      <c r="N8" s="54">
        <v>50</v>
      </c>
      <c r="O8" s="54" t="s">
        <v>174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85">
        <f t="shared" si="1"/>
        <v>195</v>
      </c>
      <c r="AI8" s="85">
        <f t="shared" si="2"/>
        <v>39</v>
      </c>
      <c r="AJ8" s="86" t="str">
        <f t="shared" si="0"/>
        <v/>
      </c>
      <c r="AK8" s="86">
        <f t="shared" si="3"/>
        <v>3</v>
      </c>
      <c r="AL8" s="94" t="str">
        <f t="shared" si="4"/>
        <v>Essential Repeat</v>
      </c>
    </row>
    <row r="9" spans="1:38">
      <c r="A9" s="12">
        <v>12676864</v>
      </c>
      <c r="B9" s="37" t="s">
        <v>6</v>
      </c>
      <c r="C9" s="25" t="s">
        <v>152</v>
      </c>
      <c r="D9" s="25" t="s">
        <v>145</v>
      </c>
      <c r="E9" s="37" t="s">
        <v>146</v>
      </c>
      <c r="F9" s="56">
        <v>89</v>
      </c>
      <c r="G9" s="54" t="s">
        <v>176</v>
      </c>
      <c r="H9" s="54">
        <v>85</v>
      </c>
      <c r="I9" s="54" t="s">
        <v>176</v>
      </c>
      <c r="J9" s="54">
        <v>90</v>
      </c>
      <c r="K9" s="54" t="s">
        <v>180</v>
      </c>
      <c r="L9" s="36"/>
      <c r="M9" s="36"/>
      <c r="N9" s="54">
        <v>76</v>
      </c>
      <c r="O9" s="54" t="s">
        <v>177</v>
      </c>
      <c r="P9" s="54">
        <v>84</v>
      </c>
      <c r="Q9" s="54" t="s">
        <v>176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85">
        <f t="shared" si="1"/>
        <v>424</v>
      </c>
      <c r="AI9" s="85">
        <f t="shared" si="2"/>
        <v>84.8</v>
      </c>
      <c r="AJ9" s="86">
        <f t="shared" si="0"/>
        <v>4</v>
      </c>
      <c r="AK9" s="86">
        <f t="shared" si="3"/>
        <v>0</v>
      </c>
      <c r="AL9" s="77" t="str">
        <f t="shared" si="4"/>
        <v>Pass</v>
      </c>
    </row>
    <row r="10" spans="1:38">
      <c r="A10" s="12">
        <v>12676865</v>
      </c>
      <c r="B10" s="37" t="s">
        <v>7</v>
      </c>
      <c r="C10" s="25" t="s">
        <v>151</v>
      </c>
      <c r="D10" s="25" t="s">
        <v>145</v>
      </c>
      <c r="E10" s="37" t="s">
        <v>146</v>
      </c>
      <c r="F10" s="53">
        <v>83</v>
      </c>
      <c r="G10" s="54" t="s">
        <v>177</v>
      </c>
      <c r="H10" s="54">
        <v>92</v>
      </c>
      <c r="I10" s="54" t="s">
        <v>180</v>
      </c>
      <c r="J10" s="54">
        <v>89</v>
      </c>
      <c r="K10" s="54" t="s">
        <v>180</v>
      </c>
      <c r="L10" s="54">
        <v>89</v>
      </c>
      <c r="M10" s="54" t="s">
        <v>180</v>
      </c>
      <c r="N10" s="54">
        <v>88</v>
      </c>
      <c r="O10" s="54" t="s">
        <v>180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85">
        <f t="shared" si="1"/>
        <v>441</v>
      </c>
      <c r="AI10" s="85">
        <f t="shared" si="2"/>
        <v>88.2</v>
      </c>
      <c r="AJ10" s="86">
        <f t="shared" si="0"/>
        <v>2</v>
      </c>
      <c r="AK10" s="86">
        <f t="shared" si="3"/>
        <v>0</v>
      </c>
      <c r="AL10" s="77" t="str">
        <f t="shared" si="4"/>
        <v>Pass</v>
      </c>
    </row>
    <row r="11" spans="1:38">
      <c r="A11" s="12">
        <v>12676866</v>
      </c>
      <c r="B11" s="37" t="s">
        <v>8</v>
      </c>
      <c r="C11" s="25" t="s">
        <v>151</v>
      </c>
      <c r="D11" s="25" t="s">
        <v>145</v>
      </c>
      <c r="E11" s="37" t="s">
        <v>146</v>
      </c>
      <c r="F11" s="53">
        <v>72</v>
      </c>
      <c r="G11" s="54" t="s">
        <v>178</v>
      </c>
      <c r="H11" s="54">
        <v>47</v>
      </c>
      <c r="I11" s="54" t="s">
        <v>174</v>
      </c>
      <c r="J11" s="54">
        <v>57</v>
      </c>
      <c r="K11" s="54" t="s">
        <v>178</v>
      </c>
      <c r="L11" s="54">
        <v>58</v>
      </c>
      <c r="M11" s="54" t="s">
        <v>178</v>
      </c>
      <c r="N11" s="54">
        <v>59</v>
      </c>
      <c r="O11" s="54" t="s">
        <v>178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85">
        <f t="shared" si="1"/>
        <v>293</v>
      </c>
      <c r="AI11" s="85">
        <f t="shared" si="2"/>
        <v>58.6</v>
      </c>
      <c r="AJ11" s="86">
        <f t="shared" si="0"/>
        <v>25</v>
      </c>
      <c r="AK11" s="86">
        <f t="shared" si="3"/>
        <v>0</v>
      </c>
      <c r="AL11" s="77" t="str">
        <f t="shared" si="4"/>
        <v>Pass</v>
      </c>
    </row>
    <row r="12" spans="1:38">
      <c r="A12" s="12">
        <v>12676867</v>
      </c>
      <c r="B12" s="37" t="s">
        <v>9</v>
      </c>
      <c r="C12" s="25" t="s">
        <v>151</v>
      </c>
      <c r="D12" s="25" t="s">
        <v>145</v>
      </c>
      <c r="E12" s="37" t="s">
        <v>146</v>
      </c>
      <c r="F12" s="53">
        <v>56</v>
      </c>
      <c r="G12" s="54" t="s">
        <v>173</v>
      </c>
      <c r="H12" s="54">
        <v>55</v>
      </c>
      <c r="I12" s="54" t="s">
        <v>173</v>
      </c>
      <c r="J12" s="54">
        <v>55</v>
      </c>
      <c r="K12" s="54" t="s">
        <v>178</v>
      </c>
      <c r="L12" s="54">
        <v>58</v>
      </c>
      <c r="M12" s="54" t="s">
        <v>178</v>
      </c>
      <c r="N12" s="54">
        <v>62</v>
      </c>
      <c r="O12" s="54" t="s">
        <v>178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85">
        <f t="shared" si="1"/>
        <v>286</v>
      </c>
      <c r="AI12" s="85">
        <f t="shared" si="2"/>
        <v>57.2</v>
      </c>
      <c r="AJ12" s="86">
        <f t="shared" si="0"/>
        <v>26</v>
      </c>
      <c r="AK12" s="86">
        <f t="shared" si="3"/>
        <v>0</v>
      </c>
      <c r="AL12" s="77" t="str">
        <f t="shared" si="4"/>
        <v>Pass</v>
      </c>
    </row>
    <row r="13" spans="1:38">
      <c r="A13" s="12">
        <v>12676868</v>
      </c>
      <c r="B13" s="37" t="s">
        <v>10</v>
      </c>
      <c r="C13" s="25" t="s">
        <v>152</v>
      </c>
      <c r="D13" s="25" t="s">
        <v>145</v>
      </c>
      <c r="E13" s="37" t="s">
        <v>146</v>
      </c>
      <c r="F13" s="53">
        <v>50</v>
      </c>
      <c r="G13" s="54" t="s">
        <v>174</v>
      </c>
      <c r="H13" s="54">
        <v>63</v>
      </c>
      <c r="I13" s="54" t="s">
        <v>175</v>
      </c>
      <c r="J13" s="54">
        <v>74</v>
      </c>
      <c r="K13" s="54" t="s">
        <v>177</v>
      </c>
      <c r="L13" s="54">
        <v>63</v>
      </c>
      <c r="M13" s="54" t="s">
        <v>179</v>
      </c>
      <c r="N13" s="54">
        <v>73</v>
      </c>
      <c r="O13" s="54" t="s">
        <v>177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85">
        <f t="shared" si="1"/>
        <v>323</v>
      </c>
      <c r="AI13" s="85">
        <f t="shared" si="2"/>
        <v>64.599999999999994</v>
      </c>
      <c r="AJ13" s="86">
        <f t="shared" si="0"/>
        <v>15</v>
      </c>
      <c r="AK13" s="86">
        <f t="shared" si="3"/>
        <v>0</v>
      </c>
      <c r="AL13" s="77" t="str">
        <f t="shared" si="4"/>
        <v>Pass</v>
      </c>
    </row>
    <row r="14" spans="1:38">
      <c r="A14" s="12">
        <v>12676869</v>
      </c>
      <c r="B14" s="37" t="s">
        <v>11</v>
      </c>
      <c r="C14" s="25" t="s">
        <v>151</v>
      </c>
      <c r="D14" s="25" t="s">
        <v>145</v>
      </c>
      <c r="E14" s="37" t="s">
        <v>146</v>
      </c>
      <c r="F14" s="53">
        <v>42</v>
      </c>
      <c r="G14" s="54" t="s">
        <v>174</v>
      </c>
      <c r="H14" s="54">
        <v>45</v>
      </c>
      <c r="I14" s="54" t="s">
        <v>174</v>
      </c>
      <c r="J14" s="54">
        <v>46</v>
      </c>
      <c r="K14" s="54" t="s">
        <v>174</v>
      </c>
      <c r="L14" s="54">
        <v>48</v>
      </c>
      <c r="M14" s="54" t="s">
        <v>173</v>
      </c>
      <c r="N14" s="54">
        <v>70</v>
      </c>
      <c r="O14" s="54" t="s">
        <v>179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85">
        <f t="shared" si="1"/>
        <v>251</v>
      </c>
      <c r="AI14" s="85">
        <f t="shared" si="2"/>
        <v>50.2</v>
      </c>
      <c r="AJ14" s="86">
        <f t="shared" si="0"/>
        <v>38</v>
      </c>
      <c r="AK14" s="86">
        <f t="shared" si="3"/>
        <v>0</v>
      </c>
      <c r="AL14" s="77" t="str">
        <f t="shared" si="4"/>
        <v>Pass</v>
      </c>
    </row>
    <row r="15" spans="1:38">
      <c r="A15" s="12">
        <v>12676870</v>
      </c>
      <c r="B15" s="37" t="s">
        <v>12</v>
      </c>
      <c r="C15" s="25" t="s">
        <v>151</v>
      </c>
      <c r="D15" s="25" t="s">
        <v>145</v>
      </c>
      <c r="E15" s="37" t="s">
        <v>146</v>
      </c>
      <c r="F15" s="53">
        <v>76</v>
      </c>
      <c r="G15" s="54" t="s">
        <v>179</v>
      </c>
      <c r="H15" s="54">
        <v>55</v>
      </c>
      <c r="I15" s="54" t="s">
        <v>173</v>
      </c>
      <c r="J15" s="54">
        <v>82</v>
      </c>
      <c r="K15" s="54" t="s">
        <v>176</v>
      </c>
      <c r="L15" s="36"/>
      <c r="M15" s="36"/>
      <c r="N15" s="54">
        <v>58</v>
      </c>
      <c r="O15" s="54" t="s">
        <v>175</v>
      </c>
      <c r="P15" s="54">
        <v>48</v>
      </c>
      <c r="Q15" s="54" t="s">
        <v>173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85">
        <f t="shared" si="1"/>
        <v>319</v>
      </c>
      <c r="AI15" s="85">
        <f t="shared" si="2"/>
        <v>63.8</v>
      </c>
      <c r="AJ15" s="86">
        <f t="shared" si="0"/>
        <v>17</v>
      </c>
      <c r="AK15" s="86">
        <f t="shared" si="3"/>
        <v>0</v>
      </c>
      <c r="AL15" s="77" t="str">
        <f t="shared" si="4"/>
        <v>Pass</v>
      </c>
    </row>
    <row r="16" spans="1:38">
      <c r="A16" s="12">
        <v>12676871</v>
      </c>
      <c r="B16" s="37" t="s">
        <v>13</v>
      </c>
      <c r="C16" s="25" t="s">
        <v>152</v>
      </c>
      <c r="D16" s="25" t="s">
        <v>145</v>
      </c>
      <c r="E16" s="37" t="s">
        <v>146</v>
      </c>
      <c r="F16" s="53">
        <v>58</v>
      </c>
      <c r="G16" s="54" t="s">
        <v>173</v>
      </c>
      <c r="H16" s="54">
        <v>54</v>
      </c>
      <c r="I16" s="54" t="s">
        <v>173</v>
      </c>
      <c r="J16" s="54">
        <v>59</v>
      </c>
      <c r="K16" s="54" t="s">
        <v>178</v>
      </c>
      <c r="L16" s="54">
        <v>48</v>
      </c>
      <c r="M16" s="54" t="s">
        <v>173</v>
      </c>
      <c r="N16" s="54">
        <v>57</v>
      </c>
      <c r="O16" s="54" t="s">
        <v>175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85">
        <f t="shared" si="1"/>
        <v>276</v>
      </c>
      <c r="AI16" s="85">
        <f t="shared" si="2"/>
        <v>55.2</v>
      </c>
      <c r="AJ16" s="86">
        <f t="shared" si="0"/>
        <v>34</v>
      </c>
      <c r="AK16" s="86">
        <f t="shared" si="3"/>
        <v>0</v>
      </c>
      <c r="AL16" s="77" t="str">
        <f t="shared" si="4"/>
        <v>Pass</v>
      </c>
    </row>
    <row r="17" spans="1:38">
      <c r="A17" s="12">
        <v>12676872</v>
      </c>
      <c r="B17" s="37" t="s">
        <v>14</v>
      </c>
      <c r="C17" s="25" t="s">
        <v>152</v>
      </c>
      <c r="D17" s="25" t="s">
        <v>145</v>
      </c>
      <c r="E17" s="37" t="s">
        <v>146</v>
      </c>
      <c r="F17" s="53">
        <v>87</v>
      </c>
      <c r="G17" s="54" t="s">
        <v>176</v>
      </c>
      <c r="H17" s="54">
        <v>84</v>
      </c>
      <c r="I17" s="54" t="s">
        <v>176</v>
      </c>
      <c r="J17" s="54">
        <v>88</v>
      </c>
      <c r="K17" s="54" t="s">
        <v>180</v>
      </c>
      <c r="L17" s="54">
        <v>95</v>
      </c>
      <c r="M17" s="54" t="s">
        <v>180</v>
      </c>
      <c r="N17" s="54">
        <v>97</v>
      </c>
      <c r="O17" s="54" t="s">
        <v>180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85">
        <f t="shared" si="1"/>
        <v>451</v>
      </c>
      <c r="AI17" s="85">
        <f t="shared" si="2"/>
        <v>90.2</v>
      </c>
      <c r="AJ17" s="86">
        <f t="shared" si="0"/>
        <v>1</v>
      </c>
      <c r="AK17" s="86">
        <f t="shared" si="3"/>
        <v>0</v>
      </c>
      <c r="AL17" s="77" t="str">
        <f t="shared" si="4"/>
        <v>Pass</v>
      </c>
    </row>
    <row r="18" spans="1:38">
      <c r="A18" s="12">
        <v>12676873</v>
      </c>
      <c r="B18" s="37" t="s">
        <v>15</v>
      </c>
      <c r="C18" s="25" t="s">
        <v>151</v>
      </c>
      <c r="D18" s="25" t="s">
        <v>145</v>
      </c>
      <c r="E18" s="37" t="s">
        <v>146</v>
      </c>
      <c r="F18" s="53">
        <v>74</v>
      </c>
      <c r="G18" s="54" t="s">
        <v>178</v>
      </c>
      <c r="H18" s="54">
        <v>59</v>
      </c>
      <c r="I18" s="54" t="s">
        <v>173</v>
      </c>
      <c r="J18" s="54">
        <v>72</v>
      </c>
      <c r="K18" s="54" t="s">
        <v>177</v>
      </c>
      <c r="L18" s="54">
        <v>63</v>
      </c>
      <c r="M18" s="54" t="s">
        <v>179</v>
      </c>
      <c r="N18" s="54">
        <v>67</v>
      </c>
      <c r="O18" s="54" t="s">
        <v>179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85">
        <f t="shared" si="1"/>
        <v>335</v>
      </c>
      <c r="AI18" s="85">
        <f t="shared" si="2"/>
        <v>67</v>
      </c>
      <c r="AJ18" s="86">
        <f t="shared" si="0"/>
        <v>12</v>
      </c>
      <c r="AK18" s="86">
        <f t="shared" si="3"/>
        <v>0</v>
      </c>
      <c r="AL18" s="77" t="str">
        <f t="shared" si="4"/>
        <v>Pass</v>
      </c>
    </row>
    <row r="19" spans="1:38">
      <c r="A19" s="12">
        <v>12676874</v>
      </c>
      <c r="B19" s="37" t="s">
        <v>16</v>
      </c>
      <c r="C19" s="25" t="s">
        <v>152</v>
      </c>
      <c r="D19" s="25" t="s">
        <v>145</v>
      </c>
      <c r="E19" s="37" t="s">
        <v>146</v>
      </c>
      <c r="F19" s="53">
        <v>89</v>
      </c>
      <c r="G19" s="54" t="s">
        <v>176</v>
      </c>
      <c r="H19" s="54">
        <v>89</v>
      </c>
      <c r="I19" s="54" t="s">
        <v>180</v>
      </c>
      <c r="J19" s="54">
        <v>94</v>
      </c>
      <c r="K19" s="54" t="s">
        <v>180</v>
      </c>
      <c r="L19" s="54">
        <v>79</v>
      </c>
      <c r="M19" s="54" t="s">
        <v>176</v>
      </c>
      <c r="N19" s="54">
        <v>84</v>
      </c>
      <c r="O19" s="54" t="s">
        <v>176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85">
        <f t="shared" si="1"/>
        <v>435</v>
      </c>
      <c r="AI19" s="85">
        <f t="shared" si="2"/>
        <v>87</v>
      </c>
      <c r="AJ19" s="86">
        <f t="shared" si="0"/>
        <v>3</v>
      </c>
      <c r="AK19" s="86">
        <f t="shared" si="3"/>
        <v>0</v>
      </c>
      <c r="AL19" s="77" t="str">
        <f t="shared" si="4"/>
        <v>Pass</v>
      </c>
    </row>
    <row r="20" spans="1:38">
      <c r="A20" s="12">
        <v>12676875</v>
      </c>
      <c r="B20" s="37" t="s">
        <v>17</v>
      </c>
      <c r="C20" s="25" t="s">
        <v>152</v>
      </c>
      <c r="D20" s="25" t="s">
        <v>145</v>
      </c>
      <c r="E20" s="37" t="s">
        <v>146</v>
      </c>
      <c r="F20" s="53">
        <v>68</v>
      </c>
      <c r="G20" s="54" t="s">
        <v>175</v>
      </c>
      <c r="H20" s="54">
        <v>61</v>
      </c>
      <c r="I20" s="54" t="s">
        <v>173</v>
      </c>
      <c r="J20" s="54">
        <v>46</v>
      </c>
      <c r="K20" s="54" t="s">
        <v>174</v>
      </c>
      <c r="L20" s="54">
        <v>50</v>
      </c>
      <c r="M20" s="54" t="s">
        <v>175</v>
      </c>
      <c r="N20" s="54">
        <v>59</v>
      </c>
      <c r="O20" s="54" t="s">
        <v>178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85">
        <f t="shared" si="1"/>
        <v>284</v>
      </c>
      <c r="AI20" s="85">
        <f t="shared" si="2"/>
        <v>56.8</v>
      </c>
      <c r="AJ20" s="86">
        <f t="shared" si="0"/>
        <v>30</v>
      </c>
      <c r="AK20" s="86">
        <f t="shared" si="3"/>
        <v>0</v>
      </c>
      <c r="AL20" s="77" t="str">
        <f t="shared" si="4"/>
        <v>Pass</v>
      </c>
    </row>
    <row r="21" spans="1:38">
      <c r="A21" s="12">
        <v>12676876</v>
      </c>
      <c r="B21" s="37" t="s">
        <v>18</v>
      </c>
      <c r="C21" s="25" t="s">
        <v>151</v>
      </c>
      <c r="D21" s="25" t="s">
        <v>145</v>
      </c>
      <c r="E21" s="37" t="s">
        <v>146</v>
      </c>
      <c r="F21" s="53">
        <v>50</v>
      </c>
      <c r="G21" s="54" t="s">
        <v>174</v>
      </c>
      <c r="H21" s="54">
        <v>58</v>
      </c>
      <c r="I21" s="54" t="s">
        <v>173</v>
      </c>
      <c r="J21" s="54">
        <v>69</v>
      </c>
      <c r="K21" s="54" t="s">
        <v>177</v>
      </c>
      <c r="L21" s="54">
        <v>74</v>
      </c>
      <c r="M21" s="54" t="s">
        <v>177</v>
      </c>
      <c r="N21" s="54">
        <v>58</v>
      </c>
      <c r="O21" s="54" t="s">
        <v>175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85">
        <f t="shared" si="1"/>
        <v>309</v>
      </c>
      <c r="AI21" s="85">
        <f t="shared" si="2"/>
        <v>61.8</v>
      </c>
      <c r="AJ21" s="86">
        <f t="shared" si="0"/>
        <v>20</v>
      </c>
      <c r="AK21" s="86">
        <f t="shared" si="3"/>
        <v>0</v>
      </c>
      <c r="AL21" s="77" t="str">
        <f t="shared" si="4"/>
        <v>Pass</v>
      </c>
    </row>
    <row r="22" spans="1:38">
      <c r="A22" s="12">
        <v>12676877</v>
      </c>
      <c r="B22" s="37" t="s">
        <v>19</v>
      </c>
      <c r="C22" s="25" t="s">
        <v>152</v>
      </c>
      <c r="D22" s="25" t="s">
        <v>145</v>
      </c>
      <c r="E22" s="37" t="s">
        <v>146</v>
      </c>
      <c r="F22" s="53">
        <v>41</v>
      </c>
      <c r="G22" s="54" t="s">
        <v>174</v>
      </c>
      <c r="H22" s="54">
        <v>45</v>
      </c>
      <c r="I22" s="54" t="s">
        <v>174</v>
      </c>
      <c r="J22" s="54">
        <v>58</v>
      </c>
      <c r="K22" s="54" t="s">
        <v>178</v>
      </c>
      <c r="L22" s="54">
        <v>29</v>
      </c>
      <c r="M22" s="54" t="s">
        <v>181</v>
      </c>
      <c r="N22" s="54">
        <v>52</v>
      </c>
      <c r="O22" s="54" t="s">
        <v>173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85">
        <f t="shared" si="1"/>
        <v>225</v>
      </c>
      <c r="AI22" s="85">
        <f t="shared" si="2"/>
        <v>45</v>
      </c>
      <c r="AJ22" s="86" t="str">
        <f t="shared" si="0"/>
        <v/>
      </c>
      <c r="AK22" s="86">
        <f t="shared" si="3"/>
        <v>1</v>
      </c>
      <c r="AL22" s="77" t="str">
        <f t="shared" si="4"/>
        <v>Comp</v>
      </c>
    </row>
    <row r="23" spans="1:38">
      <c r="A23" s="12">
        <v>12676878</v>
      </c>
      <c r="B23" s="37" t="s">
        <v>20</v>
      </c>
      <c r="C23" s="25" t="s">
        <v>152</v>
      </c>
      <c r="D23" s="25" t="s">
        <v>145</v>
      </c>
      <c r="E23" s="37" t="s">
        <v>146</v>
      </c>
      <c r="F23" s="53">
        <v>78</v>
      </c>
      <c r="G23" s="54" t="s">
        <v>179</v>
      </c>
      <c r="H23" s="54">
        <v>75</v>
      </c>
      <c r="I23" s="54" t="s">
        <v>179</v>
      </c>
      <c r="J23" s="54">
        <v>67</v>
      </c>
      <c r="K23" s="54" t="s">
        <v>177</v>
      </c>
      <c r="L23" s="54">
        <v>62</v>
      </c>
      <c r="M23" s="54" t="s">
        <v>179</v>
      </c>
      <c r="N23" s="54">
        <v>80</v>
      </c>
      <c r="O23" s="54" t="s">
        <v>176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85">
        <f t="shared" si="1"/>
        <v>362</v>
      </c>
      <c r="AI23" s="85">
        <f t="shared" si="2"/>
        <v>72.400000000000006</v>
      </c>
      <c r="AJ23" s="86">
        <f t="shared" si="0"/>
        <v>8</v>
      </c>
      <c r="AK23" s="86">
        <f t="shared" si="3"/>
        <v>0</v>
      </c>
      <c r="AL23" s="77" t="str">
        <f t="shared" si="4"/>
        <v>Pass</v>
      </c>
    </row>
    <row r="24" spans="1:38">
      <c r="A24" s="12">
        <v>12676879</v>
      </c>
      <c r="B24" s="37" t="s">
        <v>21</v>
      </c>
      <c r="C24" s="25" t="s">
        <v>151</v>
      </c>
      <c r="D24" s="25" t="s">
        <v>145</v>
      </c>
      <c r="E24" s="37" t="s">
        <v>146</v>
      </c>
      <c r="F24" s="53">
        <v>80</v>
      </c>
      <c r="G24" s="54" t="s">
        <v>179</v>
      </c>
      <c r="H24" s="54">
        <v>86</v>
      </c>
      <c r="I24" s="54" t="s">
        <v>176</v>
      </c>
      <c r="J24" s="54">
        <v>87</v>
      </c>
      <c r="K24" s="54" t="s">
        <v>180</v>
      </c>
      <c r="L24" s="54">
        <v>89</v>
      </c>
      <c r="M24" s="54" t="s">
        <v>180</v>
      </c>
      <c r="N24" s="54">
        <v>79</v>
      </c>
      <c r="O24" s="54" t="s">
        <v>176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85">
        <f t="shared" si="1"/>
        <v>421</v>
      </c>
      <c r="AI24" s="85">
        <f t="shared" si="2"/>
        <v>84.2</v>
      </c>
      <c r="AJ24" s="86">
        <f t="shared" si="0"/>
        <v>5</v>
      </c>
      <c r="AK24" s="86">
        <f t="shared" si="3"/>
        <v>0</v>
      </c>
      <c r="AL24" s="77" t="str">
        <f t="shared" si="4"/>
        <v>Pass</v>
      </c>
    </row>
    <row r="25" spans="1:38">
      <c r="A25" s="12">
        <v>12676880</v>
      </c>
      <c r="B25" s="37" t="s">
        <v>22</v>
      </c>
      <c r="C25" s="25" t="s">
        <v>152</v>
      </c>
      <c r="D25" s="25" t="s">
        <v>145</v>
      </c>
      <c r="E25" s="37" t="s">
        <v>146</v>
      </c>
      <c r="F25" s="53">
        <v>74</v>
      </c>
      <c r="G25" s="54" t="s">
        <v>178</v>
      </c>
      <c r="H25" s="54">
        <v>76</v>
      </c>
      <c r="I25" s="54" t="s">
        <v>179</v>
      </c>
      <c r="J25" s="54">
        <v>56</v>
      </c>
      <c r="K25" s="54" t="s">
        <v>178</v>
      </c>
      <c r="L25" s="54">
        <v>48</v>
      </c>
      <c r="M25" s="54" t="s">
        <v>173</v>
      </c>
      <c r="N25" s="54">
        <v>62</v>
      </c>
      <c r="O25" s="54" t="s">
        <v>178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85">
        <f t="shared" si="1"/>
        <v>316</v>
      </c>
      <c r="AI25" s="85">
        <f t="shared" si="2"/>
        <v>63.2</v>
      </c>
      <c r="AJ25" s="86">
        <f t="shared" si="0"/>
        <v>18</v>
      </c>
      <c r="AK25" s="86">
        <f t="shared" si="3"/>
        <v>0</v>
      </c>
      <c r="AL25" s="77" t="str">
        <f t="shared" si="4"/>
        <v>Pass</v>
      </c>
    </row>
    <row r="26" spans="1:38">
      <c r="A26" s="12">
        <v>12676881</v>
      </c>
      <c r="B26" s="37" t="s">
        <v>23</v>
      </c>
      <c r="C26" s="25" t="s">
        <v>152</v>
      </c>
      <c r="D26" s="25" t="s">
        <v>145</v>
      </c>
      <c r="E26" s="37" t="s">
        <v>146</v>
      </c>
      <c r="F26" s="53">
        <v>83</v>
      </c>
      <c r="G26" s="54" t="s">
        <v>177</v>
      </c>
      <c r="H26" s="54">
        <v>78</v>
      </c>
      <c r="I26" s="54" t="s">
        <v>177</v>
      </c>
      <c r="J26" s="54">
        <v>84</v>
      </c>
      <c r="K26" s="54" t="s">
        <v>176</v>
      </c>
      <c r="L26" s="36"/>
      <c r="M26" s="36"/>
      <c r="N26" s="54">
        <v>92</v>
      </c>
      <c r="O26" s="54" t="s">
        <v>180</v>
      </c>
      <c r="P26" s="54">
        <v>67</v>
      </c>
      <c r="Q26" s="54" t="s">
        <v>179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85">
        <f t="shared" si="1"/>
        <v>404</v>
      </c>
      <c r="AI26" s="85">
        <f t="shared" si="2"/>
        <v>80.8</v>
      </c>
      <c r="AJ26" s="86">
        <f t="shared" si="0"/>
        <v>6</v>
      </c>
      <c r="AK26" s="86">
        <f t="shared" si="3"/>
        <v>0</v>
      </c>
      <c r="AL26" s="77" t="str">
        <f t="shared" si="4"/>
        <v>Pass</v>
      </c>
    </row>
    <row r="27" spans="1:38">
      <c r="A27" s="12">
        <v>12676882</v>
      </c>
      <c r="B27" s="37" t="s">
        <v>24</v>
      </c>
      <c r="C27" s="25" t="s">
        <v>151</v>
      </c>
      <c r="D27" s="25" t="s">
        <v>145</v>
      </c>
      <c r="E27" s="37" t="s">
        <v>146</v>
      </c>
      <c r="F27" s="53">
        <v>55</v>
      </c>
      <c r="G27" s="54" t="s">
        <v>173</v>
      </c>
      <c r="H27" s="54">
        <v>46</v>
      </c>
      <c r="I27" s="54" t="s">
        <v>174</v>
      </c>
      <c r="J27" s="54">
        <v>51</v>
      </c>
      <c r="K27" s="54" t="s">
        <v>175</v>
      </c>
      <c r="L27" s="36"/>
      <c r="M27" s="36"/>
      <c r="N27" s="54">
        <v>51</v>
      </c>
      <c r="O27" s="54" t="s">
        <v>173</v>
      </c>
      <c r="P27" s="54">
        <v>50</v>
      </c>
      <c r="Q27" s="54" t="s">
        <v>173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85">
        <f t="shared" si="1"/>
        <v>253</v>
      </c>
      <c r="AI27" s="85">
        <f t="shared" si="2"/>
        <v>50.6</v>
      </c>
      <c r="AJ27" s="86">
        <f t="shared" si="0"/>
        <v>37</v>
      </c>
      <c r="AK27" s="86">
        <f t="shared" si="3"/>
        <v>0</v>
      </c>
      <c r="AL27" s="77" t="str">
        <f t="shared" si="4"/>
        <v>Pass</v>
      </c>
    </row>
    <row r="28" spans="1:38">
      <c r="A28" s="12">
        <v>12676883</v>
      </c>
      <c r="B28" s="37" t="s">
        <v>25</v>
      </c>
      <c r="C28" s="25" t="s">
        <v>151</v>
      </c>
      <c r="D28" s="25" t="s">
        <v>145</v>
      </c>
      <c r="E28" s="37" t="s">
        <v>146</v>
      </c>
      <c r="F28" s="53">
        <v>46</v>
      </c>
      <c r="G28" s="54" t="s">
        <v>174</v>
      </c>
      <c r="H28" s="54">
        <v>50</v>
      </c>
      <c r="I28" s="54" t="s">
        <v>174</v>
      </c>
      <c r="J28" s="54">
        <v>46</v>
      </c>
      <c r="K28" s="54" t="s">
        <v>174</v>
      </c>
      <c r="L28" s="36"/>
      <c r="M28" s="36"/>
      <c r="N28" s="54">
        <v>51</v>
      </c>
      <c r="O28" s="54" t="s">
        <v>173</v>
      </c>
      <c r="P28" s="54">
        <v>51</v>
      </c>
      <c r="Q28" s="54" t="s">
        <v>173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85">
        <f t="shared" si="1"/>
        <v>244</v>
      </c>
      <c r="AI28" s="85">
        <f t="shared" si="2"/>
        <v>48.8</v>
      </c>
      <c r="AJ28" s="86">
        <f t="shared" si="0"/>
        <v>40</v>
      </c>
      <c r="AK28" s="86">
        <f t="shared" si="3"/>
        <v>0</v>
      </c>
      <c r="AL28" s="77" t="str">
        <f t="shared" si="4"/>
        <v>Pass</v>
      </c>
    </row>
    <row r="29" spans="1:38">
      <c r="A29" s="12">
        <v>12676884</v>
      </c>
      <c r="B29" s="37" t="s">
        <v>26</v>
      </c>
      <c r="C29" s="25" t="s">
        <v>152</v>
      </c>
      <c r="D29" s="25" t="s">
        <v>145</v>
      </c>
      <c r="E29" s="37" t="s">
        <v>146</v>
      </c>
      <c r="F29" s="53">
        <v>86</v>
      </c>
      <c r="G29" s="54" t="s">
        <v>176</v>
      </c>
      <c r="H29" s="54">
        <v>77</v>
      </c>
      <c r="I29" s="54" t="s">
        <v>179</v>
      </c>
      <c r="J29" s="54">
        <v>72</v>
      </c>
      <c r="K29" s="54" t="s">
        <v>177</v>
      </c>
      <c r="L29" s="54">
        <v>54</v>
      </c>
      <c r="M29" s="54" t="s">
        <v>175</v>
      </c>
      <c r="N29" s="54">
        <v>72</v>
      </c>
      <c r="O29" s="54" t="s">
        <v>177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85">
        <f t="shared" si="1"/>
        <v>361</v>
      </c>
      <c r="AI29" s="85">
        <f t="shared" si="2"/>
        <v>72.2</v>
      </c>
      <c r="AJ29" s="86">
        <f t="shared" si="0"/>
        <v>9</v>
      </c>
      <c r="AK29" s="86">
        <f t="shared" si="3"/>
        <v>0</v>
      </c>
      <c r="AL29" s="77" t="str">
        <f t="shared" si="4"/>
        <v>Pass</v>
      </c>
    </row>
    <row r="30" spans="1:38">
      <c r="A30" s="12">
        <v>12676885</v>
      </c>
      <c r="B30" s="37" t="s">
        <v>27</v>
      </c>
      <c r="C30" s="25" t="s">
        <v>152</v>
      </c>
      <c r="D30" s="25" t="s">
        <v>145</v>
      </c>
      <c r="E30" s="37" t="s">
        <v>146</v>
      </c>
      <c r="F30" s="53">
        <v>58</v>
      </c>
      <c r="G30" s="54" t="s">
        <v>173</v>
      </c>
      <c r="H30" s="54">
        <v>64</v>
      </c>
      <c r="I30" s="54" t="s">
        <v>175</v>
      </c>
      <c r="J30" s="54">
        <v>60</v>
      </c>
      <c r="K30" s="54" t="s">
        <v>178</v>
      </c>
      <c r="L30" s="54">
        <v>48</v>
      </c>
      <c r="M30" s="54" t="s">
        <v>173</v>
      </c>
      <c r="N30" s="54">
        <v>52</v>
      </c>
      <c r="O30" s="54" t="s">
        <v>173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85">
        <f t="shared" si="1"/>
        <v>282</v>
      </c>
      <c r="AI30" s="85">
        <f t="shared" si="2"/>
        <v>56.4</v>
      </c>
      <c r="AJ30" s="86">
        <f t="shared" si="0"/>
        <v>32</v>
      </c>
      <c r="AK30" s="86">
        <f t="shared" si="3"/>
        <v>0</v>
      </c>
      <c r="AL30" s="77" t="str">
        <f t="shared" si="4"/>
        <v>Pass</v>
      </c>
    </row>
    <row r="31" spans="1:38">
      <c r="A31" s="12">
        <v>12676886</v>
      </c>
      <c r="B31" s="37" t="s">
        <v>28</v>
      </c>
      <c r="C31" s="25" t="s">
        <v>151</v>
      </c>
      <c r="D31" s="25" t="s">
        <v>145</v>
      </c>
      <c r="E31" s="37" t="s">
        <v>146</v>
      </c>
      <c r="F31" s="53">
        <v>52</v>
      </c>
      <c r="G31" s="54" t="s">
        <v>173</v>
      </c>
      <c r="H31" s="54">
        <v>45</v>
      </c>
      <c r="I31" s="54" t="s">
        <v>174</v>
      </c>
      <c r="J31" s="54">
        <v>57</v>
      </c>
      <c r="K31" s="54" t="s">
        <v>178</v>
      </c>
      <c r="L31" s="54">
        <v>51</v>
      </c>
      <c r="M31" s="54" t="s">
        <v>175</v>
      </c>
      <c r="N31" s="54">
        <v>55</v>
      </c>
      <c r="O31" s="54" t="s">
        <v>175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85">
        <f t="shared" si="1"/>
        <v>260</v>
      </c>
      <c r="AI31" s="85">
        <f t="shared" si="2"/>
        <v>52</v>
      </c>
      <c r="AJ31" s="86">
        <f t="shared" si="0"/>
        <v>36</v>
      </c>
      <c r="AK31" s="86">
        <f t="shared" si="3"/>
        <v>0</v>
      </c>
      <c r="AL31" s="77" t="str">
        <f t="shared" si="4"/>
        <v>Pass</v>
      </c>
    </row>
    <row r="32" spans="1:38">
      <c r="A32" s="12">
        <v>12676887</v>
      </c>
      <c r="B32" s="37" t="s">
        <v>29</v>
      </c>
      <c r="C32" s="25" t="s">
        <v>152</v>
      </c>
      <c r="D32" s="25" t="s">
        <v>145</v>
      </c>
      <c r="E32" s="37" t="s">
        <v>146</v>
      </c>
      <c r="F32" s="53">
        <v>74</v>
      </c>
      <c r="G32" s="54" t="s">
        <v>178</v>
      </c>
      <c r="H32" s="54">
        <v>68</v>
      </c>
      <c r="I32" s="54" t="s">
        <v>175</v>
      </c>
      <c r="J32" s="54">
        <v>70</v>
      </c>
      <c r="K32" s="54" t="s">
        <v>177</v>
      </c>
      <c r="L32" s="54">
        <v>60</v>
      </c>
      <c r="M32" s="54" t="s">
        <v>178</v>
      </c>
      <c r="N32" s="54">
        <v>72</v>
      </c>
      <c r="O32" s="54" t="s">
        <v>177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85">
        <f t="shared" si="1"/>
        <v>344</v>
      </c>
      <c r="AI32" s="85">
        <f t="shared" si="2"/>
        <v>68.8</v>
      </c>
      <c r="AJ32" s="86">
        <f t="shared" si="0"/>
        <v>11</v>
      </c>
      <c r="AK32" s="86">
        <f t="shared" si="3"/>
        <v>0</v>
      </c>
      <c r="AL32" s="77" t="str">
        <f t="shared" si="4"/>
        <v>Pass</v>
      </c>
    </row>
    <row r="33" spans="1:38">
      <c r="A33" s="12">
        <v>12676888</v>
      </c>
      <c r="B33" s="37" t="s">
        <v>30</v>
      </c>
      <c r="C33" s="25" t="s">
        <v>152</v>
      </c>
      <c r="D33" s="25" t="s">
        <v>145</v>
      </c>
      <c r="E33" s="37" t="s">
        <v>146</v>
      </c>
      <c r="F33" s="53">
        <v>54</v>
      </c>
      <c r="G33" s="54" t="s">
        <v>173</v>
      </c>
      <c r="H33" s="54">
        <v>72</v>
      </c>
      <c r="I33" s="54" t="s">
        <v>178</v>
      </c>
      <c r="J33" s="54">
        <v>66</v>
      </c>
      <c r="K33" s="54" t="s">
        <v>179</v>
      </c>
      <c r="L33" s="54">
        <v>54</v>
      </c>
      <c r="M33" s="54" t="s">
        <v>175</v>
      </c>
      <c r="N33" s="54">
        <v>52</v>
      </c>
      <c r="O33" s="54" t="s">
        <v>173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85">
        <f t="shared" si="1"/>
        <v>298</v>
      </c>
      <c r="AI33" s="85">
        <f t="shared" si="2"/>
        <v>59.6</v>
      </c>
      <c r="AJ33" s="86">
        <f t="shared" si="0"/>
        <v>23</v>
      </c>
      <c r="AK33" s="86">
        <f t="shared" si="3"/>
        <v>0</v>
      </c>
      <c r="AL33" s="77" t="str">
        <f t="shared" si="4"/>
        <v>Pass</v>
      </c>
    </row>
    <row r="34" spans="1:38">
      <c r="A34" s="12">
        <v>12676889</v>
      </c>
      <c r="B34" s="37" t="s">
        <v>31</v>
      </c>
      <c r="C34" s="25" t="s">
        <v>151</v>
      </c>
      <c r="D34" s="25" t="s">
        <v>145</v>
      </c>
      <c r="E34" s="37" t="s">
        <v>146</v>
      </c>
      <c r="F34" s="53">
        <v>63</v>
      </c>
      <c r="G34" s="54" t="s">
        <v>175</v>
      </c>
      <c r="H34" s="54">
        <v>64</v>
      </c>
      <c r="I34" s="54" t="s">
        <v>175</v>
      </c>
      <c r="J34" s="54">
        <v>55</v>
      </c>
      <c r="K34" s="54" t="s">
        <v>178</v>
      </c>
      <c r="L34" s="54">
        <v>49</v>
      </c>
      <c r="M34" s="54" t="s">
        <v>173</v>
      </c>
      <c r="N34" s="54">
        <v>53</v>
      </c>
      <c r="O34" s="54" t="s">
        <v>173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85">
        <f t="shared" si="1"/>
        <v>284</v>
      </c>
      <c r="AI34" s="85">
        <f t="shared" si="2"/>
        <v>56.8</v>
      </c>
      <c r="AJ34" s="86">
        <f t="shared" si="0"/>
        <v>30</v>
      </c>
      <c r="AK34" s="86">
        <f t="shared" si="3"/>
        <v>0</v>
      </c>
      <c r="AL34" s="77" t="str">
        <f t="shared" si="4"/>
        <v>Pass</v>
      </c>
    </row>
    <row r="35" spans="1:38">
      <c r="A35" s="12">
        <v>12676890</v>
      </c>
      <c r="B35" s="37" t="s">
        <v>32</v>
      </c>
      <c r="C35" s="25" t="s">
        <v>152</v>
      </c>
      <c r="D35" s="25" t="s">
        <v>145</v>
      </c>
      <c r="E35" s="37" t="s">
        <v>146</v>
      </c>
      <c r="F35" s="53">
        <v>60</v>
      </c>
      <c r="G35" s="54" t="s">
        <v>173</v>
      </c>
      <c r="H35" s="54">
        <v>74</v>
      </c>
      <c r="I35" s="54" t="s">
        <v>179</v>
      </c>
      <c r="J35" s="54">
        <v>46</v>
      </c>
      <c r="K35" s="54" t="s">
        <v>174</v>
      </c>
      <c r="L35" s="54">
        <v>48</v>
      </c>
      <c r="M35" s="54" t="s">
        <v>173</v>
      </c>
      <c r="N35" s="54">
        <v>58</v>
      </c>
      <c r="O35" s="54" t="s">
        <v>175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85">
        <f t="shared" si="1"/>
        <v>286</v>
      </c>
      <c r="AI35" s="85">
        <f t="shared" si="2"/>
        <v>57.2</v>
      </c>
      <c r="AJ35" s="86">
        <f t="shared" si="0"/>
        <v>26</v>
      </c>
      <c r="AK35" s="86">
        <f t="shared" si="3"/>
        <v>0</v>
      </c>
      <c r="AL35" s="77" t="str">
        <f t="shared" si="4"/>
        <v>Pass</v>
      </c>
    </row>
    <row r="36" spans="1:38">
      <c r="A36" s="12">
        <v>12676891</v>
      </c>
      <c r="B36" s="37" t="s">
        <v>33</v>
      </c>
      <c r="C36" s="25" t="s">
        <v>151</v>
      </c>
      <c r="D36" s="25" t="s">
        <v>145</v>
      </c>
      <c r="E36" s="37" t="s">
        <v>146</v>
      </c>
      <c r="F36" s="53">
        <v>68</v>
      </c>
      <c r="G36" s="54" t="s">
        <v>175</v>
      </c>
      <c r="H36" s="54">
        <v>70</v>
      </c>
      <c r="I36" s="54" t="s">
        <v>178</v>
      </c>
      <c r="J36" s="54">
        <v>73</v>
      </c>
      <c r="K36" s="54" t="s">
        <v>177</v>
      </c>
      <c r="L36" s="54">
        <v>91</v>
      </c>
      <c r="M36" s="54" t="s">
        <v>180</v>
      </c>
      <c r="N36" s="54">
        <v>74</v>
      </c>
      <c r="O36" s="54" t="s">
        <v>177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85">
        <f t="shared" si="1"/>
        <v>376</v>
      </c>
      <c r="AI36" s="85">
        <f t="shared" si="2"/>
        <v>75.2</v>
      </c>
      <c r="AJ36" s="86">
        <f t="shared" ref="AJ36:AJ67" si="5">IF(AL36="Pass",RANK(AH36,$AH$4:$AH$77,0),"")</f>
        <v>7</v>
      </c>
      <c r="AK36" s="86">
        <f t="shared" si="3"/>
        <v>0</v>
      </c>
      <c r="AL36" s="77" t="str">
        <f t="shared" si="4"/>
        <v>Pass</v>
      </c>
    </row>
    <row r="37" spans="1:38">
      <c r="A37" s="12">
        <v>12676892</v>
      </c>
      <c r="B37" s="37" t="s">
        <v>33</v>
      </c>
      <c r="C37" s="25" t="s">
        <v>151</v>
      </c>
      <c r="D37" s="25" t="s">
        <v>145</v>
      </c>
      <c r="E37" s="37" t="s">
        <v>146</v>
      </c>
      <c r="F37" s="53">
        <v>53</v>
      </c>
      <c r="G37" s="54" t="s">
        <v>173</v>
      </c>
      <c r="H37" s="54">
        <v>47</v>
      </c>
      <c r="I37" s="54" t="s">
        <v>174</v>
      </c>
      <c r="J37" s="54">
        <v>50</v>
      </c>
      <c r="K37" s="54" t="s">
        <v>173</v>
      </c>
      <c r="L37" s="54">
        <v>50</v>
      </c>
      <c r="M37" s="54" t="s">
        <v>175</v>
      </c>
      <c r="N37" s="54">
        <v>50</v>
      </c>
      <c r="O37" s="54" t="s">
        <v>174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85">
        <f t="shared" si="1"/>
        <v>250</v>
      </c>
      <c r="AI37" s="85">
        <f t="shared" si="2"/>
        <v>50</v>
      </c>
      <c r="AJ37" s="86">
        <f t="shared" si="5"/>
        <v>39</v>
      </c>
      <c r="AK37" s="86">
        <f t="shared" si="3"/>
        <v>0</v>
      </c>
      <c r="AL37" s="77" t="str">
        <f t="shared" si="4"/>
        <v>Pass</v>
      </c>
    </row>
    <row r="38" spans="1:38">
      <c r="A38" s="12">
        <v>12676893</v>
      </c>
      <c r="B38" s="37" t="s">
        <v>34</v>
      </c>
      <c r="C38" s="25" t="s">
        <v>152</v>
      </c>
      <c r="D38" s="25" t="s">
        <v>145</v>
      </c>
      <c r="E38" s="37" t="s">
        <v>146</v>
      </c>
      <c r="F38" s="53">
        <v>48</v>
      </c>
      <c r="G38" s="54" t="s">
        <v>174</v>
      </c>
      <c r="H38" s="54">
        <v>63</v>
      </c>
      <c r="I38" s="54" t="s">
        <v>175</v>
      </c>
      <c r="J38" s="54">
        <v>53</v>
      </c>
      <c r="K38" s="54" t="s">
        <v>175</v>
      </c>
      <c r="L38" s="54">
        <v>49</v>
      </c>
      <c r="M38" s="54" t="s">
        <v>173</v>
      </c>
      <c r="N38" s="54">
        <v>54</v>
      </c>
      <c r="O38" s="54" t="s">
        <v>175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85">
        <f t="shared" si="1"/>
        <v>267</v>
      </c>
      <c r="AI38" s="85">
        <f t="shared" si="2"/>
        <v>53.4</v>
      </c>
      <c r="AJ38" s="86">
        <f t="shared" si="5"/>
        <v>35</v>
      </c>
      <c r="AK38" s="86">
        <f t="shared" si="3"/>
        <v>0</v>
      </c>
      <c r="AL38" s="77" t="str">
        <f t="shared" si="4"/>
        <v>Pass</v>
      </c>
    </row>
    <row r="39" spans="1:38">
      <c r="A39" s="12">
        <v>12676894</v>
      </c>
      <c r="B39" s="37" t="s">
        <v>35</v>
      </c>
      <c r="C39" s="25" t="s">
        <v>152</v>
      </c>
      <c r="D39" s="25" t="s">
        <v>145</v>
      </c>
      <c r="E39" s="37" t="s">
        <v>146</v>
      </c>
      <c r="F39" s="53">
        <v>73</v>
      </c>
      <c r="G39" s="54" t="s">
        <v>178</v>
      </c>
      <c r="H39" s="54">
        <v>53</v>
      </c>
      <c r="I39" s="54" t="s">
        <v>174</v>
      </c>
      <c r="J39" s="54">
        <v>62</v>
      </c>
      <c r="K39" s="54" t="s">
        <v>179</v>
      </c>
      <c r="L39" s="54">
        <v>61</v>
      </c>
      <c r="M39" s="54" t="s">
        <v>179</v>
      </c>
      <c r="N39" s="54">
        <v>52</v>
      </c>
      <c r="O39" s="54" t="s">
        <v>173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85">
        <f t="shared" si="1"/>
        <v>301</v>
      </c>
      <c r="AI39" s="85">
        <f t="shared" si="2"/>
        <v>60.2</v>
      </c>
      <c r="AJ39" s="86">
        <f t="shared" si="5"/>
        <v>22</v>
      </c>
      <c r="AK39" s="86">
        <f t="shared" si="3"/>
        <v>0</v>
      </c>
      <c r="AL39" s="77" t="str">
        <f t="shared" si="4"/>
        <v>Pass</v>
      </c>
    </row>
    <row r="40" spans="1:38">
      <c r="A40" s="12">
        <v>12676895</v>
      </c>
      <c r="B40" s="37" t="s">
        <v>36</v>
      </c>
      <c r="C40" s="25" t="s">
        <v>152</v>
      </c>
      <c r="D40" s="25" t="s">
        <v>145</v>
      </c>
      <c r="E40" s="37" t="s">
        <v>146</v>
      </c>
      <c r="F40" s="53">
        <v>68</v>
      </c>
      <c r="G40" s="54" t="s">
        <v>175</v>
      </c>
      <c r="H40" s="54">
        <v>60</v>
      </c>
      <c r="I40" s="54" t="s">
        <v>173</v>
      </c>
      <c r="J40" s="54">
        <v>72</v>
      </c>
      <c r="K40" s="54" t="s">
        <v>177</v>
      </c>
      <c r="L40" s="54">
        <v>57</v>
      </c>
      <c r="M40" s="54" t="s">
        <v>178</v>
      </c>
      <c r="N40" s="54">
        <v>55</v>
      </c>
      <c r="O40" s="54" t="s">
        <v>175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85">
        <f t="shared" si="1"/>
        <v>312</v>
      </c>
      <c r="AI40" s="85">
        <f t="shared" si="2"/>
        <v>62.4</v>
      </c>
      <c r="AJ40" s="86">
        <f t="shared" si="5"/>
        <v>19</v>
      </c>
      <c r="AK40" s="86">
        <f t="shared" si="3"/>
        <v>0</v>
      </c>
      <c r="AL40" s="77" t="str">
        <f t="shared" si="4"/>
        <v>Pass</v>
      </c>
    </row>
    <row r="41" spans="1:38">
      <c r="A41" s="12">
        <v>12676896</v>
      </c>
      <c r="B41" s="37" t="s">
        <v>37</v>
      </c>
      <c r="C41" s="25" t="s">
        <v>152</v>
      </c>
      <c r="D41" s="25" t="s">
        <v>145</v>
      </c>
      <c r="E41" s="37" t="s">
        <v>146</v>
      </c>
      <c r="F41" s="53">
        <v>66</v>
      </c>
      <c r="G41" s="54" t="s">
        <v>175</v>
      </c>
      <c r="H41" s="54">
        <v>57</v>
      </c>
      <c r="I41" s="54" t="s">
        <v>173</v>
      </c>
      <c r="J41" s="54">
        <v>59</v>
      </c>
      <c r="K41" s="54" t="s">
        <v>178</v>
      </c>
      <c r="L41" s="54">
        <v>49</v>
      </c>
      <c r="M41" s="54" t="s">
        <v>173</v>
      </c>
      <c r="N41" s="54">
        <v>71</v>
      </c>
      <c r="O41" s="54" t="s">
        <v>179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85">
        <f t="shared" si="1"/>
        <v>302</v>
      </c>
      <c r="AI41" s="85">
        <f t="shared" si="2"/>
        <v>60.4</v>
      </c>
      <c r="AJ41" s="86">
        <f t="shared" si="5"/>
        <v>21</v>
      </c>
      <c r="AK41" s="86">
        <f t="shared" si="3"/>
        <v>0</v>
      </c>
      <c r="AL41" s="77" t="str">
        <f t="shared" si="4"/>
        <v>Pass</v>
      </c>
    </row>
    <row r="42" spans="1:38">
      <c r="A42" s="12">
        <v>12676897</v>
      </c>
      <c r="B42" s="37" t="s">
        <v>38</v>
      </c>
      <c r="C42" s="25" t="s">
        <v>152</v>
      </c>
      <c r="D42" s="25" t="s">
        <v>145</v>
      </c>
      <c r="E42" s="37" t="s">
        <v>146</v>
      </c>
      <c r="F42" s="53">
        <v>80</v>
      </c>
      <c r="G42" s="54" t="s">
        <v>179</v>
      </c>
      <c r="H42" s="54">
        <v>73</v>
      </c>
      <c r="I42" s="54" t="s">
        <v>178</v>
      </c>
      <c r="J42" s="54">
        <v>69</v>
      </c>
      <c r="K42" s="54" t="s">
        <v>177</v>
      </c>
      <c r="L42" s="54">
        <v>71</v>
      </c>
      <c r="M42" s="54" t="s">
        <v>177</v>
      </c>
      <c r="N42" s="54">
        <v>66</v>
      </c>
      <c r="O42" s="54" t="s">
        <v>179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85">
        <f t="shared" si="1"/>
        <v>359</v>
      </c>
      <c r="AI42" s="85">
        <f t="shared" si="2"/>
        <v>71.8</v>
      </c>
      <c r="AJ42" s="86">
        <f t="shared" si="5"/>
        <v>10</v>
      </c>
      <c r="AK42" s="86">
        <f t="shared" si="3"/>
        <v>0</v>
      </c>
      <c r="AL42" s="77" t="str">
        <f t="shared" si="4"/>
        <v>Pass</v>
      </c>
    </row>
    <row r="43" spans="1:38">
      <c r="A43" s="12">
        <v>12676898</v>
      </c>
      <c r="B43" s="37" t="s">
        <v>39</v>
      </c>
      <c r="C43" s="25" t="s">
        <v>152</v>
      </c>
      <c r="D43" s="25" t="s">
        <v>145</v>
      </c>
      <c r="E43" s="37" t="s">
        <v>146</v>
      </c>
      <c r="F43" s="53">
        <v>68</v>
      </c>
      <c r="G43" s="54" t="s">
        <v>175</v>
      </c>
      <c r="H43" s="54">
        <v>55</v>
      </c>
      <c r="I43" s="54" t="s">
        <v>173</v>
      </c>
      <c r="J43" s="54">
        <v>71</v>
      </c>
      <c r="K43" s="54" t="s">
        <v>177</v>
      </c>
      <c r="L43" s="54">
        <v>48</v>
      </c>
      <c r="M43" s="54" t="s">
        <v>173</v>
      </c>
      <c r="N43" s="54">
        <v>54</v>
      </c>
      <c r="O43" s="54" t="s">
        <v>175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85">
        <f t="shared" si="1"/>
        <v>296</v>
      </c>
      <c r="AI43" s="85">
        <f t="shared" si="2"/>
        <v>59.2</v>
      </c>
      <c r="AJ43" s="86">
        <f t="shared" si="5"/>
        <v>24</v>
      </c>
      <c r="AK43" s="86">
        <f t="shared" si="3"/>
        <v>0</v>
      </c>
      <c r="AL43" s="77" t="str">
        <f t="shared" si="4"/>
        <v>Pass</v>
      </c>
    </row>
    <row r="44" spans="1:38">
      <c r="A44" s="12">
        <v>12676899</v>
      </c>
      <c r="B44" s="37" t="s">
        <v>40</v>
      </c>
      <c r="C44" s="25" t="s">
        <v>151</v>
      </c>
      <c r="D44" s="25" t="s">
        <v>145</v>
      </c>
      <c r="E44" s="37" t="s">
        <v>146</v>
      </c>
      <c r="F44" s="53">
        <v>77</v>
      </c>
      <c r="G44" s="54" t="s">
        <v>179</v>
      </c>
      <c r="H44" s="54">
        <v>51</v>
      </c>
      <c r="I44" s="54" t="s">
        <v>174</v>
      </c>
      <c r="J44" s="54">
        <v>64</v>
      </c>
      <c r="K44" s="54" t="s">
        <v>179</v>
      </c>
      <c r="L44" s="54">
        <v>61</v>
      </c>
      <c r="M44" s="54" t="s">
        <v>179</v>
      </c>
      <c r="N44" s="54">
        <v>75</v>
      </c>
      <c r="O44" s="54" t="s">
        <v>177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85">
        <f t="shared" si="1"/>
        <v>328</v>
      </c>
      <c r="AI44" s="85">
        <f t="shared" si="2"/>
        <v>65.599999999999994</v>
      </c>
      <c r="AJ44" s="86">
        <f t="shared" si="5"/>
        <v>14</v>
      </c>
      <c r="AK44" s="86">
        <f t="shared" si="3"/>
        <v>0</v>
      </c>
      <c r="AL44" s="77" t="str">
        <f t="shared" si="4"/>
        <v>Pass</v>
      </c>
    </row>
    <row r="45" spans="1:38">
      <c r="A45" s="12">
        <v>12676900</v>
      </c>
      <c r="B45" s="37" t="s">
        <v>41</v>
      </c>
      <c r="C45" s="25" t="s">
        <v>151</v>
      </c>
      <c r="D45" s="25" t="s">
        <v>145</v>
      </c>
      <c r="E45" s="37" t="s">
        <v>146</v>
      </c>
      <c r="F45" s="53">
        <v>57</v>
      </c>
      <c r="G45" s="54" t="s">
        <v>173</v>
      </c>
      <c r="H45" s="54">
        <v>47</v>
      </c>
      <c r="I45" s="54" t="s">
        <v>174</v>
      </c>
      <c r="J45" s="54">
        <v>66</v>
      </c>
      <c r="K45" s="54" t="s">
        <v>179</v>
      </c>
      <c r="L45" s="54">
        <v>60</v>
      </c>
      <c r="M45" s="54" t="s">
        <v>178</v>
      </c>
      <c r="N45" s="54">
        <v>56</v>
      </c>
      <c r="O45" s="54" t="s">
        <v>175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85">
        <f t="shared" si="1"/>
        <v>286</v>
      </c>
      <c r="AI45" s="85">
        <f t="shared" si="2"/>
        <v>57.2</v>
      </c>
      <c r="AJ45" s="86">
        <f t="shared" si="5"/>
        <v>26</v>
      </c>
      <c r="AK45" s="86">
        <f t="shared" si="3"/>
        <v>0</v>
      </c>
      <c r="AL45" s="77" t="str">
        <f t="shared" si="4"/>
        <v>Pass</v>
      </c>
    </row>
    <row r="46" spans="1:38">
      <c r="A46" s="12">
        <v>12676901</v>
      </c>
      <c r="B46" s="37" t="s">
        <v>42</v>
      </c>
      <c r="C46" s="25" t="s">
        <v>152</v>
      </c>
      <c r="D46" s="25" t="s">
        <v>145</v>
      </c>
      <c r="E46" s="37" t="s">
        <v>146</v>
      </c>
      <c r="F46" s="53">
        <v>61</v>
      </c>
      <c r="G46" s="54" t="s">
        <v>175</v>
      </c>
      <c r="H46" s="54">
        <v>44</v>
      </c>
      <c r="I46" s="54" t="s">
        <v>174</v>
      </c>
      <c r="J46" s="54">
        <v>67</v>
      </c>
      <c r="K46" s="54" t="s">
        <v>177</v>
      </c>
      <c r="L46" s="36"/>
      <c r="M46" s="36"/>
      <c r="N46" s="54">
        <v>56</v>
      </c>
      <c r="O46" s="54" t="s">
        <v>175</v>
      </c>
      <c r="P46" s="54">
        <v>52</v>
      </c>
      <c r="Q46" s="54" t="s">
        <v>173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85">
        <f t="shared" si="1"/>
        <v>280</v>
      </c>
      <c r="AI46" s="85">
        <f t="shared" si="2"/>
        <v>56</v>
      </c>
      <c r="AJ46" s="86">
        <f t="shared" si="5"/>
        <v>33</v>
      </c>
      <c r="AK46" s="86">
        <f t="shared" si="3"/>
        <v>0</v>
      </c>
      <c r="AL46" s="77" t="str">
        <f t="shared" si="4"/>
        <v>Pass</v>
      </c>
    </row>
    <row r="47" spans="1:38" hidden="1">
      <c r="A47" s="7"/>
      <c r="B47" s="7"/>
      <c r="C47" s="7"/>
      <c r="D47" s="7"/>
      <c r="E47" s="4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88"/>
      <c r="AI47" s="88"/>
      <c r="AJ47" s="86" t="str">
        <f t="shared" si="5"/>
        <v/>
      </c>
      <c r="AK47" s="86"/>
      <c r="AL47" s="77"/>
    </row>
    <row r="48" spans="1:38" hidden="1">
      <c r="A48" s="7"/>
      <c r="B48" s="7"/>
      <c r="C48" s="7"/>
      <c r="D48" s="7"/>
      <c r="E48" s="4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88"/>
      <c r="AI48" s="88"/>
      <c r="AJ48" s="86" t="str">
        <f t="shared" si="5"/>
        <v/>
      </c>
      <c r="AK48" s="86"/>
      <c r="AL48" s="77"/>
    </row>
    <row r="49" spans="1:38" hidden="1">
      <c r="A49" s="7"/>
      <c r="B49" s="7"/>
      <c r="C49" s="7"/>
      <c r="D49" s="7"/>
      <c r="E49" s="4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88"/>
      <c r="AI49" s="88"/>
      <c r="AJ49" s="86" t="str">
        <f t="shared" si="5"/>
        <v/>
      </c>
      <c r="AK49" s="86"/>
      <c r="AL49" s="77"/>
    </row>
    <row r="50" spans="1:38" hidden="1">
      <c r="A50" s="7"/>
      <c r="B50" s="7"/>
      <c r="C50" s="7"/>
      <c r="D50" s="7"/>
      <c r="E50" s="4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88"/>
      <c r="AI50" s="88"/>
      <c r="AJ50" s="86" t="str">
        <f t="shared" si="5"/>
        <v/>
      </c>
      <c r="AK50" s="86"/>
      <c r="AL50" s="77"/>
    </row>
    <row r="51" spans="1:38" hidden="1">
      <c r="A51" s="7"/>
      <c r="B51" s="7"/>
      <c r="C51" s="7"/>
      <c r="D51" s="7"/>
      <c r="E51" s="4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88"/>
      <c r="AI51" s="88"/>
      <c r="AJ51" s="86" t="str">
        <f t="shared" si="5"/>
        <v/>
      </c>
      <c r="AK51" s="86"/>
      <c r="AL51" s="77"/>
    </row>
    <row r="52" spans="1:38" hidden="1">
      <c r="A52" s="7"/>
      <c r="B52" s="7"/>
      <c r="C52" s="7"/>
      <c r="D52" s="7"/>
      <c r="E52" s="4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88"/>
      <c r="AI52" s="88"/>
      <c r="AJ52" s="86" t="str">
        <f t="shared" si="5"/>
        <v/>
      </c>
      <c r="AK52" s="86"/>
      <c r="AL52" s="77"/>
    </row>
    <row r="53" spans="1:38" hidden="1">
      <c r="A53" s="7"/>
      <c r="B53" s="7"/>
      <c r="C53" s="7"/>
      <c r="D53" s="7"/>
      <c r="E53" s="4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88"/>
      <c r="AI53" s="88"/>
      <c r="AJ53" s="86" t="str">
        <f t="shared" si="5"/>
        <v/>
      </c>
      <c r="AK53" s="86"/>
      <c r="AL53" s="77"/>
    </row>
    <row r="54" spans="1:38" hidden="1">
      <c r="A54" s="7"/>
      <c r="B54" s="7"/>
      <c r="C54" s="7"/>
      <c r="D54" s="7"/>
      <c r="E54" s="4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88"/>
      <c r="AI54" s="88"/>
      <c r="AJ54" s="86" t="str">
        <f t="shared" si="5"/>
        <v/>
      </c>
      <c r="AK54" s="86"/>
      <c r="AL54" s="77"/>
    </row>
    <row r="55" spans="1:38" hidden="1">
      <c r="A55" s="7"/>
      <c r="B55" s="7"/>
      <c r="C55" s="7"/>
      <c r="D55" s="7"/>
      <c r="E55" s="4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88"/>
      <c r="AI55" s="88"/>
      <c r="AJ55" s="86" t="str">
        <f t="shared" si="5"/>
        <v/>
      </c>
      <c r="AK55" s="86"/>
      <c r="AL55" s="77"/>
    </row>
    <row r="56" spans="1:38" hidden="1">
      <c r="A56" s="7"/>
      <c r="B56" s="7"/>
      <c r="C56" s="7"/>
      <c r="D56" s="7"/>
      <c r="E56" s="4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88"/>
      <c r="AI56" s="88"/>
      <c r="AJ56" s="86" t="str">
        <f t="shared" si="5"/>
        <v/>
      </c>
      <c r="AK56" s="86"/>
      <c r="AL56" s="77"/>
    </row>
    <row r="57" spans="1:38" hidden="1">
      <c r="A57" s="7"/>
      <c r="B57" s="7"/>
      <c r="C57" s="7"/>
      <c r="D57" s="7"/>
      <c r="E57" s="4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88"/>
      <c r="AI57" s="88"/>
      <c r="AJ57" s="86" t="str">
        <f t="shared" si="5"/>
        <v/>
      </c>
      <c r="AK57" s="86"/>
      <c r="AL57" s="77"/>
    </row>
    <row r="58" spans="1:38" hidden="1">
      <c r="A58" s="7"/>
      <c r="B58" s="7"/>
      <c r="C58" s="7"/>
      <c r="D58" s="7"/>
      <c r="E58" s="4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88"/>
      <c r="AI58" s="88"/>
      <c r="AJ58" s="86" t="str">
        <f t="shared" si="5"/>
        <v/>
      </c>
      <c r="AK58" s="86"/>
      <c r="AL58" s="77"/>
    </row>
    <row r="59" spans="1:38" hidden="1">
      <c r="A59" s="7"/>
      <c r="B59" s="7"/>
      <c r="C59" s="7"/>
      <c r="D59" s="7"/>
      <c r="E59" s="4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88"/>
      <c r="AI59" s="88"/>
      <c r="AJ59" s="86" t="str">
        <f t="shared" si="5"/>
        <v/>
      </c>
      <c r="AK59" s="86"/>
      <c r="AL59" s="77"/>
    </row>
    <row r="60" spans="1:38" hidden="1">
      <c r="A60" s="7"/>
      <c r="B60" s="7"/>
      <c r="C60" s="7"/>
      <c r="D60" s="7"/>
      <c r="E60" s="4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88"/>
      <c r="AI60" s="88"/>
      <c r="AJ60" s="86" t="str">
        <f t="shared" si="5"/>
        <v/>
      </c>
      <c r="AK60" s="86"/>
      <c r="AL60" s="77"/>
    </row>
    <row r="61" spans="1:38" hidden="1">
      <c r="A61" s="7"/>
      <c r="B61" s="7"/>
      <c r="C61" s="7"/>
      <c r="D61" s="7"/>
      <c r="E61" s="4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88"/>
      <c r="AI61" s="88"/>
      <c r="AJ61" s="86" t="str">
        <f t="shared" si="5"/>
        <v/>
      </c>
      <c r="AK61" s="86"/>
      <c r="AL61" s="77"/>
    </row>
    <row r="62" spans="1:38" hidden="1">
      <c r="A62" s="7"/>
      <c r="B62" s="7"/>
      <c r="C62" s="7"/>
      <c r="D62" s="7"/>
      <c r="E62" s="4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88"/>
      <c r="AI62" s="88"/>
      <c r="AJ62" s="86" t="str">
        <f t="shared" si="5"/>
        <v/>
      </c>
      <c r="AK62" s="86"/>
      <c r="AL62" s="77"/>
    </row>
    <row r="63" spans="1:38" hidden="1">
      <c r="A63" s="7"/>
      <c r="B63" s="7"/>
      <c r="C63" s="7"/>
      <c r="D63" s="7"/>
      <c r="E63" s="46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88"/>
      <c r="AI63" s="88"/>
      <c r="AJ63" s="86" t="str">
        <f t="shared" si="5"/>
        <v/>
      </c>
      <c r="AK63" s="86"/>
      <c r="AL63" s="77"/>
    </row>
    <row r="64" spans="1:38" hidden="1">
      <c r="A64" s="7"/>
      <c r="B64" s="7"/>
      <c r="C64" s="7"/>
      <c r="D64" s="7"/>
      <c r="E64" s="46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88"/>
      <c r="AI64" s="88"/>
      <c r="AJ64" s="86" t="str">
        <f t="shared" si="5"/>
        <v/>
      </c>
      <c r="AK64" s="86"/>
      <c r="AL64" s="77"/>
    </row>
    <row r="65" spans="1:38" hidden="1">
      <c r="A65" s="7"/>
      <c r="B65" s="7"/>
      <c r="C65" s="7"/>
      <c r="D65" s="7"/>
      <c r="E65" s="4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88"/>
      <c r="AI65" s="88"/>
      <c r="AJ65" s="86" t="str">
        <f t="shared" si="5"/>
        <v/>
      </c>
      <c r="AK65" s="86"/>
      <c r="AL65" s="77"/>
    </row>
    <row r="66" spans="1:38" hidden="1">
      <c r="A66" s="7"/>
      <c r="B66" s="7"/>
      <c r="C66" s="7"/>
      <c r="D66" s="7"/>
      <c r="E66" s="4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88"/>
      <c r="AI66" s="88"/>
      <c r="AJ66" s="86" t="str">
        <f t="shared" si="5"/>
        <v/>
      </c>
      <c r="AK66" s="86"/>
      <c r="AL66" s="77"/>
    </row>
    <row r="67" spans="1:38" hidden="1">
      <c r="A67" s="7"/>
      <c r="B67" s="7"/>
      <c r="C67" s="7"/>
      <c r="D67" s="7"/>
      <c r="E67" s="4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88"/>
      <c r="AI67" s="88"/>
      <c r="AJ67" s="86" t="str">
        <f t="shared" si="5"/>
        <v/>
      </c>
      <c r="AK67" s="86"/>
      <c r="AL67" s="77"/>
    </row>
    <row r="68" spans="1:38" hidden="1">
      <c r="A68" s="7"/>
      <c r="B68" s="7"/>
      <c r="C68" s="7"/>
      <c r="D68" s="7"/>
      <c r="E68" s="4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88"/>
      <c r="AI68" s="88"/>
      <c r="AJ68" s="86" t="str">
        <f t="shared" ref="AJ68:AJ77" si="6">IF(AL68="Pass",RANK(AH68,$AH$4:$AH$77,0),"")</f>
        <v/>
      </c>
      <c r="AK68" s="86"/>
      <c r="AL68" s="77"/>
    </row>
    <row r="69" spans="1:38" hidden="1">
      <c r="A69" s="7"/>
      <c r="B69" s="7"/>
      <c r="C69" s="7"/>
      <c r="D69" s="7"/>
      <c r="E69" s="4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88"/>
      <c r="AI69" s="88"/>
      <c r="AJ69" s="86" t="str">
        <f t="shared" si="6"/>
        <v/>
      </c>
      <c r="AK69" s="86"/>
      <c r="AL69" s="77"/>
    </row>
    <row r="70" spans="1:38" hidden="1">
      <c r="A70" s="7"/>
      <c r="B70" s="7"/>
      <c r="C70" s="7"/>
      <c r="D70" s="7"/>
      <c r="E70" s="4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88"/>
      <c r="AI70" s="88"/>
      <c r="AJ70" s="86" t="str">
        <f t="shared" si="6"/>
        <v/>
      </c>
      <c r="AK70" s="86"/>
      <c r="AL70" s="77"/>
    </row>
    <row r="71" spans="1:38" hidden="1">
      <c r="A71" s="7"/>
      <c r="B71" s="7"/>
      <c r="C71" s="7"/>
      <c r="D71" s="7"/>
      <c r="E71" s="4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88"/>
      <c r="AI71" s="88"/>
      <c r="AJ71" s="86" t="str">
        <f t="shared" si="6"/>
        <v/>
      </c>
      <c r="AK71" s="86"/>
      <c r="AL71" s="77"/>
    </row>
    <row r="72" spans="1:38" hidden="1">
      <c r="A72" s="7"/>
      <c r="B72" s="7"/>
      <c r="C72" s="7"/>
      <c r="D72" s="7"/>
      <c r="E72" s="4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88"/>
      <c r="AI72" s="88"/>
      <c r="AJ72" s="86" t="str">
        <f t="shared" si="6"/>
        <v/>
      </c>
      <c r="AK72" s="86"/>
      <c r="AL72" s="77"/>
    </row>
    <row r="73" spans="1:38" hidden="1">
      <c r="A73" s="7"/>
      <c r="B73" s="7"/>
      <c r="C73" s="7"/>
      <c r="D73" s="7"/>
      <c r="E73" s="4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88"/>
      <c r="AI73" s="88"/>
      <c r="AJ73" s="86" t="str">
        <f t="shared" si="6"/>
        <v/>
      </c>
      <c r="AK73" s="86"/>
      <c r="AL73" s="77"/>
    </row>
    <row r="74" spans="1:38" hidden="1">
      <c r="A74" s="7"/>
      <c r="B74" s="7"/>
      <c r="C74" s="7"/>
      <c r="D74" s="7"/>
      <c r="E74" s="46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88"/>
      <c r="AI74" s="88"/>
      <c r="AJ74" s="86" t="str">
        <f t="shared" si="6"/>
        <v/>
      </c>
      <c r="AK74" s="86"/>
      <c r="AL74" s="77"/>
    </row>
    <row r="75" spans="1:38" hidden="1">
      <c r="A75" s="7"/>
      <c r="B75" s="7"/>
      <c r="C75" s="7"/>
      <c r="D75" s="7"/>
      <c r="E75" s="4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88"/>
      <c r="AI75" s="88"/>
      <c r="AJ75" s="86" t="str">
        <f t="shared" si="6"/>
        <v/>
      </c>
      <c r="AK75" s="86"/>
      <c r="AL75" s="77"/>
    </row>
    <row r="76" spans="1:38" hidden="1">
      <c r="A76" s="7"/>
      <c r="B76" s="7"/>
      <c r="C76" s="7"/>
      <c r="D76" s="7"/>
      <c r="E76" s="4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88"/>
      <c r="AI76" s="88"/>
      <c r="AJ76" s="86" t="str">
        <f t="shared" si="6"/>
        <v/>
      </c>
      <c r="AK76" s="86"/>
      <c r="AL76" s="77"/>
    </row>
    <row r="77" spans="1:38" hidden="1">
      <c r="A77" s="7"/>
      <c r="B77" s="7"/>
      <c r="C77" s="7"/>
      <c r="D77" s="7"/>
      <c r="E77" s="46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88"/>
      <c r="AI77" s="88"/>
      <c r="AJ77" s="86" t="str">
        <f t="shared" si="6"/>
        <v/>
      </c>
      <c r="AK77" s="86"/>
      <c r="AL77" s="77"/>
    </row>
    <row r="78" spans="1:38" s="4" customFormat="1" ht="24.75" customHeight="1">
      <c r="A78" s="8"/>
      <c r="B78" s="18"/>
      <c r="C78" s="18"/>
      <c r="D78" s="18"/>
      <c r="E78" s="47"/>
      <c r="F78" s="107" t="str">
        <f>F2</f>
        <v>301- Eng Core</v>
      </c>
      <c r="G78" s="108"/>
      <c r="H78" s="107" t="str">
        <f>H2</f>
        <v>302- Hindi Core</v>
      </c>
      <c r="I78" s="108"/>
      <c r="J78" s="107" t="str">
        <f>J2</f>
        <v>027- Hist</v>
      </c>
      <c r="K78" s="108"/>
      <c r="L78" s="107" t="str">
        <f>L2</f>
        <v>028- Pol Sc</v>
      </c>
      <c r="M78" s="108"/>
      <c r="N78" s="107" t="str">
        <f>N2</f>
        <v>029-Geo</v>
      </c>
      <c r="O78" s="108"/>
      <c r="P78" s="107" t="str">
        <f>P2</f>
        <v>030- Eco</v>
      </c>
      <c r="Q78" s="108"/>
      <c r="R78" s="107" t="str">
        <f>R2</f>
        <v>041- Maths</v>
      </c>
      <c r="S78" s="108"/>
      <c r="T78" s="107" t="str">
        <f>T2</f>
        <v>042- Phy</v>
      </c>
      <c r="U78" s="108"/>
      <c r="V78" s="107" t="str">
        <f>V2</f>
        <v>043- Chem</v>
      </c>
      <c r="W78" s="108"/>
      <c r="X78" s="107" t="str">
        <f>X2</f>
        <v>044-Bio</v>
      </c>
      <c r="Y78" s="108"/>
      <c r="Z78" s="107" t="str">
        <f>Z2</f>
        <v>083-CSc</v>
      </c>
      <c r="AA78" s="108"/>
      <c r="AB78" s="107" t="str">
        <f>AB2</f>
        <v>065-IP</v>
      </c>
      <c r="AC78" s="108"/>
      <c r="AD78" s="107" t="str">
        <f>AD2</f>
        <v>054-BSt</v>
      </c>
      <c r="AE78" s="108"/>
      <c r="AF78" s="107" t="str">
        <f>AF2</f>
        <v>055-Accts</v>
      </c>
      <c r="AG78" s="108"/>
      <c r="AH78" s="89"/>
      <c r="AI78" s="90"/>
      <c r="AJ78" s="91"/>
      <c r="AK78" s="92"/>
      <c r="AL78" s="92"/>
    </row>
    <row r="79" spans="1:38">
      <c r="A79" s="102" t="s">
        <v>197</v>
      </c>
      <c r="B79" s="10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8">
      <c r="A80" s="102" t="s">
        <v>211</v>
      </c>
      <c r="B80" s="103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8" ht="34.5" customHeight="1">
      <c r="A81" s="3"/>
      <c r="B81" s="19" t="s">
        <v>183</v>
      </c>
      <c r="C81" s="1" t="s">
        <v>184</v>
      </c>
      <c r="D81" s="1" t="s">
        <v>185</v>
      </c>
      <c r="E81" s="3" t="s">
        <v>196</v>
      </c>
      <c r="F81" s="3" t="s">
        <v>180</v>
      </c>
      <c r="G81" s="3" t="s">
        <v>176</v>
      </c>
      <c r="H81" s="3" t="s">
        <v>177</v>
      </c>
      <c r="I81" s="3" t="s">
        <v>179</v>
      </c>
      <c r="J81" s="3" t="s">
        <v>178</v>
      </c>
      <c r="K81" s="3" t="s">
        <v>175</v>
      </c>
      <c r="L81" s="3" t="s">
        <v>173</v>
      </c>
      <c r="M81" s="3" t="s">
        <v>174</v>
      </c>
      <c r="N81" s="65" t="s">
        <v>181</v>
      </c>
      <c r="O81" s="96" t="s">
        <v>187</v>
      </c>
      <c r="P81" s="96" t="s">
        <v>188</v>
      </c>
      <c r="Q81" s="96" t="s">
        <v>189</v>
      </c>
      <c r="R81" s="96" t="s">
        <v>190</v>
      </c>
      <c r="S81" s="96" t="s">
        <v>191</v>
      </c>
      <c r="T81" s="96" t="s">
        <v>182</v>
      </c>
      <c r="U81" s="16" t="s">
        <v>192</v>
      </c>
      <c r="V81" s="3" t="s">
        <v>193</v>
      </c>
      <c r="W81" s="1" t="s">
        <v>201</v>
      </c>
      <c r="X81" s="5"/>
      <c r="Y81" s="6"/>
      <c r="Z81" s="6"/>
      <c r="AA81" s="6"/>
      <c r="AB81" s="6"/>
      <c r="AC81" s="6"/>
      <c r="AD81" s="6"/>
      <c r="AE81" s="6"/>
      <c r="AF81" s="6"/>
      <c r="AG81" s="6"/>
    </row>
    <row r="82" spans="1:38">
      <c r="A82" s="3"/>
      <c r="B82" s="20" t="str">
        <f>F2</f>
        <v>301- Eng Core</v>
      </c>
      <c r="C82" s="33">
        <f>COUNTA(G4:G77)</f>
        <v>43</v>
      </c>
      <c r="D82" s="33">
        <f>C82-N82</f>
        <v>43</v>
      </c>
      <c r="E82" s="48">
        <f>100*D82/C82</f>
        <v>100</v>
      </c>
      <c r="F82" s="33">
        <f>COUNTIF(G4:G77,"A1")</f>
        <v>0</v>
      </c>
      <c r="G82" s="33">
        <f>COUNTIF(G4:G77,"A2")</f>
        <v>4</v>
      </c>
      <c r="H82" s="33">
        <f>COUNTIF(G4:G77,"B1")</f>
        <v>2</v>
      </c>
      <c r="I82" s="33">
        <f>COUNTIF(G4:G77,"B2")</f>
        <v>5</v>
      </c>
      <c r="J82" s="33">
        <f>COUNTIF(G4:G77,"C1")</f>
        <v>5</v>
      </c>
      <c r="K82" s="33">
        <f>COUNTIF(G4:G77,"C2")</f>
        <v>9</v>
      </c>
      <c r="L82" s="33">
        <f>COUNTIF(G4:G77,"D1")</f>
        <v>10</v>
      </c>
      <c r="M82" s="33">
        <f>COUNTIF(G4:G77,"D2")</f>
        <v>8</v>
      </c>
      <c r="N82" s="65">
        <f>COUNTIF(G4:G77,"E")</f>
        <v>0</v>
      </c>
      <c r="O82" s="67">
        <f>COUNTIF(F4:F77,"&gt;=0")-COUNTIF(F4:F77,"&gt;32.9")</f>
        <v>0</v>
      </c>
      <c r="P82" s="67">
        <f>COUNTIF(F4:F77,"&gt;=33")-COUNTIF(F4:F77,"&gt;44.9")</f>
        <v>3</v>
      </c>
      <c r="Q82" s="67">
        <f>COUNTIF(F4:F77,"&gt;=45")-COUNTIF(F4:F77,"&gt;59.9")</f>
        <v>14</v>
      </c>
      <c r="R82" s="67">
        <f>COUNTIF(F4:F77,"&gt;=60")-COUNTIF(F4:F77,"&gt;74.9")</f>
        <v>15</v>
      </c>
      <c r="S82" s="67">
        <f>COUNTIF(F4:F77,"&gt;=75")-COUNTIF(F4:F77,"&gt;89.9")</f>
        <v>11</v>
      </c>
      <c r="T82" s="67">
        <f>COUNTIF(F4:F77,"&gt;=90")-COUNTIF(F4:F77,"&gt;100")</f>
        <v>0</v>
      </c>
      <c r="U82" s="68">
        <f>F82*8+G82*7+H82*6+I82*5+J82*4+K82*3+L82*2+M82*1</f>
        <v>140</v>
      </c>
      <c r="V82" s="69">
        <f>U82*100/(C82*8)</f>
        <v>40.697674418604649</v>
      </c>
      <c r="W82" s="33">
        <f>AVERAGE(F4:F77)</f>
        <v>64.767441860465112</v>
      </c>
      <c r="X82" s="43"/>
      <c r="Y82" s="6"/>
      <c r="Z82" s="6"/>
      <c r="AA82" s="6"/>
      <c r="AB82" s="6"/>
      <c r="AC82" s="6"/>
      <c r="AD82" s="6"/>
      <c r="AE82" s="6"/>
      <c r="AF82" s="6"/>
      <c r="AG82" s="6"/>
    </row>
    <row r="83" spans="1:38">
      <c r="A83" s="3"/>
      <c r="B83" s="21" t="str">
        <f>H2</f>
        <v>302- Hindi Core</v>
      </c>
      <c r="C83" s="42">
        <f>COUNTA(I4:I77)</f>
        <v>43</v>
      </c>
      <c r="D83" s="33">
        <f t="shared" ref="D83:D95" si="7">C83-N83</f>
        <v>42</v>
      </c>
      <c r="E83" s="49">
        <f t="shared" ref="E83:E96" si="8">100*D83/C83</f>
        <v>97.674418604651166</v>
      </c>
      <c r="F83" s="42">
        <f>COUNTIF(I4:I77,"A1")</f>
        <v>2</v>
      </c>
      <c r="G83" s="42">
        <f>COUNTIF(I4:I77,"A2")</f>
        <v>3</v>
      </c>
      <c r="H83" s="42">
        <f>COUNTIF(I4:I77,"B1")</f>
        <v>1</v>
      </c>
      <c r="I83" s="42">
        <f>COUNTIF(I4:I77,"B2")</f>
        <v>4</v>
      </c>
      <c r="J83" s="42">
        <f>COUNTIF(I4:I77,"C1")</f>
        <v>4</v>
      </c>
      <c r="K83" s="42">
        <f>COUNTIF(I4:I77,"C2")</f>
        <v>5</v>
      </c>
      <c r="L83" s="42">
        <f>COUNTIF(I4:I77,"D1")</f>
        <v>9</v>
      </c>
      <c r="M83" s="42">
        <f>COUNTIF(I4:I77,"D2")</f>
        <v>14</v>
      </c>
      <c r="N83" s="65">
        <f>COUNTIF(I4:I77,"E")</f>
        <v>1</v>
      </c>
      <c r="O83" s="70">
        <f>COUNTIF(H4:H77,"&gt;=0")-COUNTIF(H4:H77,"&gt;32")</f>
        <v>0</v>
      </c>
      <c r="P83" s="70">
        <f>COUNTIF(H4:H77,"&gt;=33")-COUNTIF(H4:H77,"&gt;44.9")</f>
        <v>4</v>
      </c>
      <c r="Q83" s="70">
        <f>COUNTIF(H4:H77,"&gt;=45")-COUNTIF(H4:H77,"&gt;59.9")</f>
        <v>18</v>
      </c>
      <c r="R83" s="70">
        <f>COUNTIF(H4:H77,"&gt;=60")-COUNTIF(H4:H77,"&gt;74.9")</f>
        <v>12</v>
      </c>
      <c r="S83" s="70">
        <f>COUNTIF(H4:H77,"&gt;=75")-COUNTIF(H4:H77,"&gt;89.9")</f>
        <v>8</v>
      </c>
      <c r="T83" s="70">
        <f>COUNTIF(H4:H77,"&gt;=90")-COUNTIF(H4:H77,"&gt;100")</f>
        <v>1</v>
      </c>
      <c r="U83" s="52">
        <f t="shared" ref="U83:U96" si="9">F83*8+G83*7+H83*6+I83*5+J83*4+K83*3+L83*2+M83*1</f>
        <v>126</v>
      </c>
      <c r="V83" s="71">
        <f t="shared" ref="V83:V95" si="10">U83*100/(C83*8)</f>
        <v>36.627906976744185</v>
      </c>
      <c r="W83" s="42">
        <f>AVERAGE(H4:H77)</f>
        <v>61.186046511627907</v>
      </c>
      <c r="X83" s="43"/>
      <c r="Y83" s="6"/>
      <c r="Z83" s="6"/>
      <c r="AA83" s="6"/>
      <c r="AB83" s="6"/>
      <c r="AC83" s="6"/>
      <c r="AD83" s="6"/>
      <c r="AE83" s="6"/>
      <c r="AF83" s="6"/>
      <c r="AG83" s="6"/>
    </row>
    <row r="84" spans="1:38">
      <c r="A84" s="3"/>
      <c r="B84" s="22" t="str">
        <f>J2</f>
        <v>027- Hist</v>
      </c>
      <c r="C84" s="43">
        <f>COUNTA(K4:K77)</f>
        <v>43</v>
      </c>
      <c r="D84" s="33">
        <f t="shared" si="7"/>
        <v>41</v>
      </c>
      <c r="E84" s="50">
        <f t="shared" si="8"/>
        <v>95.348837209302332</v>
      </c>
      <c r="F84" s="43">
        <f>COUNTIF(K4:K77,"A1")</f>
        <v>5</v>
      </c>
      <c r="G84" s="43">
        <f>COUNTIF(K4:K77,"A2")</f>
        <v>3</v>
      </c>
      <c r="H84" s="43">
        <f>COUNTIF(K4:K77,"B1")</f>
        <v>11</v>
      </c>
      <c r="I84" s="43">
        <f>COUNTIF(K4:K77,"B2")</f>
        <v>6</v>
      </c>
      <c r="J84" s="43">
        <f>COUNTIF(K4:K77,"C1")</f>
        <v>9</v>
      </c>
      <c r="K84" s="43">
        <f>COUNTIF(K4:K77,"C2")</f>
        <v>2</v>
      </c>
      <c r="L84" s="43">
        <f>COUNTIF(K4:K77,"D1")</f>
        <v>1</v>
      </c>
      <c r="M84" s="43">
        <f>COUNTIF(K4:K77,"D2")</f>
        <v>4</v>
      </c>
      <c r="N84" s="65">
        <f>COUNTIF(K4:K77,"E")</f>
        <v>2</v>
      </c>
      <c r="O84" s="72">
        <f>COUNTIF(J4:J77,"&gt;=0")-COUNTIF(J4:J77,"&gt;32")</f>
        <v>0</v>
      </c>
      <c r="P84" s="72">
        <f>COUNTIF(J4:J77,"&gt;=33")-COUNTIF(J4:J77,"&gt;44.9")</f>
        <v>2</v>
      </c>
      <c r="Q84" s="72">
        <f>COUNTIF(J4:J77,"&gt;45")-COUNTIF(J4:J77,"&gt;59.9")</f>
        <v>15</v>
      </c>
      <c r="R84" s="72">
        <f>COUNTIF(J4:J77,"&gt;=60")-COUNTIF(J4:J77,"&gt;74.9")</f>
        <v>18</v>
      </c>
      <c r="S84" s="72">
        <f>COUNTIF(J4:J77,"&gt;=75")-COUNTIF(J4:J77,"&gt;89.9")</f>
        <v>6</v>
      </c>
      <c r="T84" s="72">
        <f>COUNTIF(J4:J77,"&gt;=90")-COUNTIF(J4:J77,"&gt;100")</f>
        <v>2</v>
      </c>
      <c r="U84" s="73">
        <f t="shared" si="9"/>
        <v>205</v>
      </c>
      <c r="V84" s="74">
        <f t="shared" si="10"/>
        <v>59.593023255813954</v>
      </c>
      <c r="W84" s="43">
        <f>AVERAGE(J4:J77)</f>
        <v>64.720930232558146</v>
      </c>
      <c r="X84" s="43"/>
      <c r="Y84" s="6"/>
      <c r="Z84" s="6"/>
      <c r="AA84" s="6"/>
      <c r="AB84" s="6"/>
      <c r="AC84" s="6"/>
      <c r="AD84" s="6"/>
      <c r="AE84" s="6"/>
      <c r="AF84" s="6"/>
      <c r="AG84" s="6"/>
    </row>
    <row r="85" spans="1:38">
      <c r="A85" s="3"/>
      <c r="B85" s="20" t="str">
        <f>L2</f>
        <v>028- Pol Sc</v>
      </c>
      <c r="C85" s="33">
        <f>COUNTA(M4:M77)</f>
        <v>37</v>
      </c>
      <c r="D85" s="33">
        <f t="shared" si="7"/>
        <v>35</v>
      </c>
      <c r="E85" s="48">
        <f t="shared" si="8"/>
        <v>94.594594594594597</v>
      </c>
      <c r="F85" s="33">
        <f>COUNTIF(M4:M77,"A1")</f>
        <v>4</v>
      </c>
      <c r="G85" s="33">
        <f>COUNTIF(M4:M77,"A2")</f>
        <v>1</v>
      </c>
      <c r="H85" s="33">
        <f>COUNTIF(M4:M77,"B1")</f>
        <v>4</v>
      </c>
      <c r="I85" s="33">
        <f>COUNTIF(M4:M77,"B2")</f>
        <v>5</v>
      </c>
      <c r="J85" s="33">
        <f>COUNTIF(M4:M77,"C1")</f>
        <v>6</v>
      </c>
      <c r="K85" s="33">
        <f>COUNTIF(M4:M77,"C2")</f>
        <v>5</v>
      </c>
      <c r="L85" s="33">
        <f>COUNTIF(M4:M77,"D1")</f>
        <v>10</v>
      </c>
      <c r="M85" s="33">
        <f>COUNTIF(M4:M77,"D2")</f>
        <v>0</v>
      </c>
      <c r="N85" s="65">
        <f>COUNTIF(M4:M77,"E")</f>
        <v>2</v>
      </c>
      <c r="O85" s="67">
        <f>COUNTIF(L4:L77,"&gt;=0")-COUNTIF(L4:L77,"&gt;32")</f>
        <v>2</v>
      </c>
      <c r="P85" s="67">
        <f>COUNTIF(L4:L77,"&gt;=33")-COUNTIF(L4:L77,"&gt;44.9")</f>
        <v>0</v>
      </c>
      <c r="Q85" s="67">
        <f>COUNTIF(L4:L77,"&gt;=45")-COUNTIF(L4:L77,"&gt;59.9")</f>
        <v>19</v>
      </c>
      <c r="R85" s="67">
        <f>COUNTIF(L4:L77,"&gt;=60")-COUNTIF(L4:L77,"&gt;74.9")</f>
        <v>10</v>
      </c>
      <c r="S85" s="67">
        <f>COUNTIF(L4:L77,"&gt;=75")-COUNTIF(L4:L77,"&gt;89.9")</f>
        <v>4</v>
      </c>
      <c r="T85" s="67">
        <f>COUNTIF(L4:L77,"&gt;=90")-COUNTIF(L4:L77,"&gt;100")</f>
        <v>2</v>
      </c>
      <c r="U85" s="68">
        <f t="shared" si="9"/>
        <v>147</v>
      </c>
      <c r="V85" s="69">
        <f t="shared" si="10"/>
        <v>49.662162162162161</v>
      </c>
      <c r="W85" s="33">
        <f>AVERAGE(L4:L77)</f>
        <v>59.297297297297298</v>
      </c>
      <c r="X85" s="43"/>
      <c r="Y85" s="6"/>
      <c r="Z85" s="6"/>
      <c r="AA85" s="6"/>
      <c r="AB85" s="6"/>
      <c r="AC85" s="6"/>
      <c r="AD85" s="6"/>
      <c r="AE85" s="6"/>
      <c r="AF85" s="6"/>
      <c r="AG85" s="6"/>
    </row>
    <row r="86" spans="1:38">
      <c r="A86" s="3"/>
      <c r="B86" s="21" t="str">
        <f>N2</f>
        <v>029-Geo</v>
      </c>
      <c r="C86" s="42">
        <f>COUNTA(O4:O77)</f>
        <v>43</v>
      </c>
      <c r="D86" s="33">
        <f t="shared" si="7"/>
        <v>43</v>
      </c>
      <c r="E86" s="49">
        <f t="shared" si="8"/>
        <v>100</v>
      </c>
      <c r="F86" s="42">
        <f>COUNTIF(O4:O77,"A1")</f>
        <v>3</v>
      </c>
      <c r="G86" s="42">
        <f>COUNTIF(O4:O77,"A2")</f>
        <v>3</v>
      </c>
      <c r="H86" s="42">
        <f>COUNTIF(O4:O77,"B1")</f>
        <v>6</v>
      </c>
      <c r="I86" s="42">
        <f>COUNTIF(O4:O77,"B2")</f>
        <v>6</v>
      </c>
      <c r="J86" s="42">
        <f>COUNTIF(O4:O77,"C1")</f>
        <v>5</v>
      </c>
      <c r="K86" s="42">
        <f>COUNTIF(O4:O77,"C2")</f>
        <v>10</v>
      </c>
      <c r="L86" s="42">
        <f>COUNTIF(O4:O77,"D1")</f>
        <v>8</v>
      </c>
      <c r="M86" s="42">
        <f>COUNTIF(O4:O77,"D2")</f>
        <v>2</v>
      </c>
      <c r="N86" s="65">
        <f>COUNTIF(O4:O77,"E")</f>
        <v>0</v>
      </c>
      <c r="O86" s="70">
        <f>COUNTIF(N4:N77,"&gt;=0")-COUNTIF(N4:N77,"&gt;32")</f>
        <v>0</v>
      </c>
      <c r="P86" s="70">
        <f>COUNTIF(N4:N77,"&gt;=33")-COUNTIF(N4:N77,"&gt;44.9")</f>
        <v>0</v>
      </c>
      <c r="Q86" s="70">
        <f>COUNTIF(N4:N77,"&gt;=45")-COUNTIF(N4:N77,"&gt;59.9")</f>
        <v>23</v>
      </c>
      <c r="R86" s="70">
        <f>COUNTIF(N4:N77,"&gt;=60")-COUNTIF(N4:N77,"&gt;74.9")</f>
        <v>12</v>
      </c>
      <c r="S86" s="70">
        <f>COUNTIF(N4:N77,"&gt;=75")-COUNTIF(N4:N77,"&gt;89.9")</f>
        <v>6</v>
      </c>
      <c r="T86" s="70">
        <f>COUNTIF(N4:N77,"&gt;=90")-COUNTIF(N4:N77,"&gt;100")</f>
        <v>2</v>
      </c>
      <c r="U86" s="52">
        <f t="shared" si="9"/>
        <v>179</v>
      </c>
      <c r="V86" s="71">
        <f t="shared" si="10"/>
        <v>52.034883720930232</v>
      </c>
      <c r="W86" s="42">
        <f>AVERAGE(N4:N77)</f>
        <v>63.906976744186046</v>
      </c>
      <c r="X86" s="43"/>
      <c r="Y86" s="6"/>
      <c r="Z86" s="6"/>
      <c r="AA86" s="6"/>
      <c r="AB86" s="6"/>
      <c r="AC86" s="6"/>
      <c r="AD86" s="6"/>
      <c r="AE86" s="6"/>
      <c r="AF86" s="6"/>
      <c r="AG86" s="6"/>
    </row>
    <row r="87" spans="1:38">
      <c r="A87" s="3"/>
      <c r="B87" s="22" t="str">
        <f>P2</f>
        <v>030- Eco</v>
      </c>
      <c r="C87" s="43">
        <f>COUNTA(Q4:Q77)</f>
        <v>6</v>
      </c>
      <c r="D87" s="33">
        <f t="shared" si="7"/>
        <v>6</v>
      </c>
      <c r="E87" s="50">
        <f t="shared" si="8"/>
        <v>100</v>
      </c>
      <c r="F87" s="43">
        <f>COUNTIF(Q4:Q77,"A1")</f>
        <v>0</v>
      </c>
      <c r="G87" s="43">
        <f>COUNTIF(Q4:Q77,"A2")</f>
        <v>1</v>
      </c>
      <c r="H87" s="43">
        <f>COUNTIF(Q4:Q77,"B1")</f>
        <v>0</v>
      </c>
      <c r="I87" s="43">
        <f>COUNTIF(Q4:Q77,"B2")</f>
        <v>1</v>
      </c>
      <c r="J87" s="43">
        <f>COUNTIF(Q4:Q77,"C1")</f>
        <v>0</v>
      </c>
      <c r="K87" s="43">
        <f>COUNTIF(Q4:Q77,"C2")</f>
        <v>0</v>
      </c>
      <c r="L87" s="43">
        <f>COUNTIF(Q4:Q77,"D1")</f>
        <v>4</v>
      </c>
      <c r="M87" s="43">
        <f>COUNTIF(Q4:Q77,"D2")</f>
        <v>0</v>
      </c>
      <c r="N87" s="65">
        <f>COUNTIF(Q4:Q77,"E")</f>
        <v>0</v>
      </c>
      <c r="O87" s="72">
        <f>COUNTIF(P4:P77,"&gt;=0")-COUNTIF(P4:P77,"&gt;32")</f>
        <v>0</v>
      </c>
      <c r="P87" s="72">
        <f>COUNTIF(P4:P77,"&gt;=33")-COUNTIF(P4:P77,"&gt;44.9")</f>
        <v>0</v>
      </c>
      <c r="Q87" s="72">
        <f>COUNTIF(P4:P77,"&gt;=45")-COUNTIF(P4:P77,"&gt;59.9")</f>
        <v>4</v>
      </c>
      <c r="R87" s="72">
        <f>COUNTIF(N4:N77,"&gt;=60")-COUNTIF(N4:N77,"&gt;74.9")</f>
        <v>12</v>
      </c>
      <c r="S87" s="72">
        <f>COUNTIF(P4:P77,"&gt;=75")-COUNTIF(P4:P77,"&gt;89.9")</f>
        <v>1</v>
      </c>
      <c r="T87" s="72">
        <f>COUNTIF(N4:N77,"&gt;=90")-COUNTIF(N4:N77,"&gt;100")</f>
        <v>2</v>
      </c>
      <c r="U87" s="73">
        <f t="shared" si="9"/>
        <v>20</v>
      </c>
      <c r="V87" s="74">
        <f t="shared" si="10"/>
        <v>41.666666666666664</v>
      </c>
      <c r="W87" s="43">
        <f>AVERAGE(P4:P77)</f>
        <v>58.666666666666664</v>
      </c>
      <c r="X87" s="43"/>
      <c r="Y87" s="6"/>
      <c r="Z87" s="6"/>
      <c r="AA87" s="6"/>
      <c r="AB87" s="6"/>
      <c r="AC87" s="6"/>
      <c r="AD87" s="6"/>
      <c r="AE87" s="6"/>
      <c r="AF87" s="6"/>
      <c r="AG87" s="6"/>
    </row>
    <row r="88" spans="1:38">
      <c r="A88" s="2"/>
      <c r="B88" s="20" t="str">
        <f>R2</f>
        <v>041- Maths</v>
      </c>
      <c r="C88" s="33">
        <f>COUNTA(S4:S77)</f>
        <v>0</v>
      </c>
      <c r="D88" s="33">
        <f t="shared" si="7"/>
        <v>0</v>
      </c>
      <c r="E88" s="48" t="e">
        <f t="shared" si="8"/>
        <v>#DIV/0!</v>
      </c>
      <c r="F88" s="68">
        <f>COUNTIF(S4:S77,"A1")</f>
        <v>0</v>
      </c>
      <c r="G88" s="68">
        <f>COUNTIF(S4:S77,"A2")</f>
        <v>0</v>
      </c>
      <c r="H88" s="68">
        <f>COUNTIF(S4:S77,"B1")</f>
        <v>0</v>
      </c>
      <c r="I88" s="68">
        <f>COUNTIF(S4:S77,"B2")</f>
        <v>0</v>
      </c>
      <c r="J88" s="68">
        <f>COUNTIF(S4:S77,"C1")</f>
        <v>0</v>
      </c>
      <c r="K88" s="68">
        <f>COUNTIF(S4:S77,"C2")</f>
        <v>0</v>
      </c>
      <c r="L88" s="68">
        <f>COUNTIF(S4:S77,"D1")</f>
        <v>0</v>
      </c>
      <c r="M88" s="68">
        <f>COUNTIF(S4:S77,"D2")</f>
        <v>0</v>
      </c>
      <c r="N88" s="65">
        <f>COUNTIF(S4:S77,"E")</f>
        <v>0</v>
      </c>
      <c r="O88" s="67">
        <f>COUNTIF(R4:R77,"&gt;=0")-COUNTIF(R4:R77,"&gt;32")</f>
        <v>0</v>
      </c>
      <c r="P88" s="67">
        <f>COUNTIF(R4:R77,"&gt;=33")-COUNTIF(R4:R77,"&gt;44.5")</f>
        <v>0</v>
      </c>
      <c r="Q88" s="67">
        <f>COUNTIF(R4:R77,"&gt;=45")-COUNTIF(R4:R77,"&gt;59.9")</f>
        <v>0</v>
      </c>
      <c r="R88" s="67">
        <f>COUNTIF(R4:R77,"&gt;=60")-COUNTIF(R4:R77,"&gt;74.9")</f>
        <v>0</v>
      </c>
      <c r="S88" s="67">
        <f>COUNTIF(R4:R77,"&gt;=75")-COUNTIF(R4:R77,"&gt;89.9")</f>
        <v>0</v>
      </c>
      <c r="T88" s="67">
        <f>COUNTIF(R4:R77,"&gt;=90")-COUNTIF(R4:R77,"&gt;100")</f>
        <v>0</v>
      </c>
      <c r="U88" s="68">
        <f t="shared" si="9"/>
        <v>0</v>
      </c>
      <c r="V88" s="69" t="e">
        <f t="shared" si="10"/>
        <v>#DIV/0!</v>
      </c>
      <c r="W88" s="33" t="e">
        <f>AVERAGE(R4:R77)</f>
        <v>#DIV/0!</v>
      </c>
      <c r="X88" s="43"/>
      <c r="Y88" s="6"/>
      <c r="Z88" s="6"/>
      <c r="AA88" s="6"/>
      <c r="AB88" s="6"/>
      <c r="AC88" s="6"/>
      <c r="AD88" s="6"/>
      <c r="AE88" s="6"/>
      <c r="AF88" s="6"/>
      <c r="AG88" s="6"/>
    </row>
    <row r="89" spans="1:38">
      <c r="A89" s="9"/>
      <c r="B89" s="21" t="str">
        <f>T2</f>
        <v>042- Phy</v>
      </c>
      <c r="C89" s="42">
        <f>COUNTA(U4:U77)</f>
        <v>0</v>
      </c>
      <c r="D89" s="33">
        <f t="shared" si="7"/>
        <v>0</v>
      </c>
      <c r="E89" s="49" t="e">
        <f t="shared" si="8"/>
        <v>#DIV/0!</v>
      </c>
      <c r="F89" s="42">
        <f>COUNTIF(U4:U77,"A1")</f>
        <v>0</v>
      </c>
      <c r="G89" s="42">
        <f>COUNTIF(U4:U77,"A2")</f>
        <v>0</v>
      </c>
      <c r="H89" s="42">
        <f>COUNTIF(U4:U77,"B1")</f>
        <v>0</v>
      </c>
      <c r="I89" s="42">
        <f>COUNTIF(U4:U77,"B2")</f>
        <v>0</v>
      </c>
      <c r="J89" s="42">
        <f>COUNTIF(U4:U77,"C1")</f>
        <v>0</v>
      </c>
      <c r="K89" s="42">
        <f>COUNTIF(U4:U77,"C2")</f>
        <v>0</v>
      </c>
      <c r="L89" s="42">
        <f>COUNTIF(U4:U77,"D1")</f>
        <v>0</v>
      </c>
      <c r="M89" s="42">
        <f>COUNTIF(U4:U77,"D2")</f>
        <v>0</v>
      </c>
      <c r="N89" s="65">
        <f>COUNTIF(U4:U77,"E")</f>
        <v>0</v>
      </c>
      <c r="O89" s="70">
        <f>COUNTIF(T4:T77,"&gt;=0")-COUNTIF(T4:T77,"&gt;32")</f>
        <v>0</v>
      </c>
      <c r="P89" s="70">
        <f>COUNTIF(T4:T77,"&gt;=33")-COUNTIF(T4:T77,"&gt;44.9")</f>
        <v>0</v>
      </c>
      <c r="Q89" s="70">
        <f>COUNTIF(T4:T77,"&gt;=45")-COUNTIF(T4:T77,"&gt;59.9")</f>
        <v>0</v>
      </c>
      <c r="R89" s="70">
        <f>COUNTIF(T4:T77,"&gt;=60")-COUNTIF(T4:T77,"&gt;74.9")</f>
        <v>0</v>
      </c>
      <c r="S89" s="70">
        <f>COUNTIF(T4:T77,"&gt;=75")-COUNTIF(T4:T77,"&gt;89.9")</f>
        <v>0</v>
      </c>
      <c r="T89" s="70">
        <f>COUNTIF(T4:T77,"&gt;=90")-COUNTIF(T4:T77,"&gt;100")</f>
        <v>0</v>
      </c>
      <c r="U89" s="52">
        <f t="shared" si="9"/>
        <v>0</v>
      </c>
      <c r="V89" s="71" t="e">
        <f t="shared" si="10"/>
        <v>#DIV/0!</v>
      </c>
      <c r="W89" s="42" t="e">
        <f>AVERAGE(T4:T77)</f>
        <v>#DIV/0!</v>
      </c>
      <c r="X89" s="43"/>
      <c r="Y89" s="6"/>
      <c r="Z89" s="6"/>
      <c r="AA89" s="6"/>
      <c r="AB89" s="6"/>
      <c r="AC89" s="6"/>
      <c r="AD89" s="6"/>
      <c r="AE89" s="6"/>
      <c r="AF89" s="6"/>
      <c r="AG89" s="6"/>
    </row>
    <row r="90" spans="1:38" s="83" customFormat="1" ht="12">
      <c r="A90" s="9"/>
      <c r="B90" s="23" t="str">
        <f>V2</f>
        <v>043- Chem</v>
      </c>
      <c r="C90" s="2">
        <f>COUNTA(W4:W77)</f>
        <v>0</v>
      </c>
      <c r="D90" s="33">
        <f t="shared" si="7"/>
        <v>0</v>
      </c>
      <c r="E90" s="51" t="e">
        <f t="shared" si="8"/>
        <v>#DIV/0!</v>
      </c>
      <c r="F90" s="2">
        <f>COUNTIF(W4:W77,"A1")</f>
        <v>0</v>
      </c>
      <c r="G90" s="2">
        <f>COUNTIF(W4:W77,"A2")</f>
        <v>0</v>
      </c>
      <c r="H90" s="2">
        <f>COUNTIF(W4:W77,"B1")</f>
        <v>0</v>
      </c>
      <c r="I90" s="2">
        <f>COUNTIF(W4:W77,"B2")</f>
        <v>0</v>
      </c>
      <c r="J90" s="2">
        <f>COUNTIF(W4:W77,"C1")</f>
        <v>0</v>
      </c>
      <c r="K90" s="2">
        <f>COUNTIF(W4:W77,"C2")</f>
        <v>0</v>
      </c>
      <c r="L90" s="2">
        <f>COUNTIF(W4:W77,"D1")</f>
        <v>0</v>
      </c>
      <c r="M90" s="2">
        <f>COUNTIF(W4:W77,"D2")</f>
        <v>0</v>
      </c>
      <c r="N90" s="65">
        <f>COUNTIF(W4:W77,"E")</f>
        <v>0</v>
      </c>
      <c r="O90" s="75">
        <f>COUNTIF(V4:V77,"&gt;=0")-COUNTIF(V4:V77,"&gt;32")</f>
        <v>0</v>
      </c>
      <c r="P90" s="75">
        <f>COUNTIF(V4:V77,"&gt;=33")-COUNTIF(V4:V77,"&gt;44.9")</f>
        <v>0</v>
      </c>
      <c r="Q90" s="75">
        <f>COUNTIF(V4:V77,"&gt;=45")-COUNTIF(V4:V77,"&gt;59.9")</f>
        <v>0</v>
      </c>
      <c r="R90" s="75">
        <f>COUNTIF(V4:V77,"&gt;=60")-COUNTIF(V4:V77,"&gt;74.9")</f>
        <v>0</v>
      </c>
      <c r="S90" s="75">
        <f>COUNTIF(V4:V77,"&gt;=75")-COUNTIF(V4:V77,"&gt;89.9")</f>
        <v>0</v>
      </c>
      <c r="T90" s="75">
        <f>COUNTIF(V4:V77,"&gt;=90")-COUNTIF(V4:V77,"&gt;100")</f>
        <v>0</v>
      </c>
      <c r="U90" s="68">
        <f t="shared" si="9"/>
        <v>0</v>
      </c>
      <c r="V90" s="69" t="e">
        <f t="shared" si="10"/>
        <v>#DIV/0!</v>
      </c>
      <c r="W90" s="2" t="e">
        <f>AVERAGE(V4:V77)</f>
        <v>#DIV/0!</v>
      </c>
      <c r="X90" s="43"/>
      <c r="Y90" s="6"/>
      <c r="Z90" s="6"/>
      <c r="AA90" s="6"/>
      <c r="AB90" s="6"/>
      <c r="AC90" s="6"/>
      <c r="AD90" s="6"/>
      <c r="AE90" s="6"/>
      <c r="AF90" s="6"/>
      <c r="AG90" s="6"/>
      <c r="AJ90" s="84"/>
      <c r="AK90" s="84"/>
      <c r="AL90" s="93"/>
    </row>
    <row r="91" spans="1:38" s="83" customFormat="1" ht="12">
      <c r="A91" s="9"/>
      <c r="B91" s="20" t="str">
        <f>X2</f>
        <v>044-Bio</v>
      </c>
      <c r="C91" s="33">
        <f>COUNTA(Y4:Y77)</f>
        <v>0</v>
      </c>
      <c r="D91" s="33">
        <f t="shared" si="7"/>
        <v>0</v>
      </c>
      <c r="E91" s="48" t="e">
        <f t="shared" si="8"/>
        <v>#DIV/0!</v>
      </c>
      <c r="F91" s="33">
        <f>COUNTIF(Y4:Y77,"A1")</f>
        <v>0</v>
      </c>
      <c r="G91" s="33">
        <f>COUNTIF(Y4:Y77,"A2")</f>
        <v>0</v>
      </c>
      <c r="H91" s="33">
        <f>COUNTIF(Y4:Y77,"B1")</f>
        <v>0</v>
      </c>
      <c r="I91" s="33">
        <f>COUNTIF(Y4:Y77,"B2")</f>
        <v>0</v>
      </c>
      <c r="J91" s="33">
        <f>COUNTIF(Y4:Y77,"C1")</f>
        <v>0</v>
      </c>
      <c r="K91" s="33">
        <f>COUNTIF(Y4:Y77,"C2")</f>
        <v>0</v>
      </c>
      <c r="L91" s="33">
        <f>COUNTIF(Y4:Y77,"D1")</f>
        <v>0</v>
      </c>
      <c r="M91" s="33">
        <f>COUNTIF(Y4:Y77,"D2")</f>
        <v>0</v>
      </c>
      <c r="N91" s="65">
        <f>COUNTIF(Y4:Y77,"E")</f>
        <v>0</v>
      </c>
      <c r="O91" s="67">
        <f>COUNTIF(X4:X77,"&gt;=0")-COUNTIF(X4:X77,"&gt;32")</f>
        <v>0</v>
      </c>
      <c r="P91" s="67">
        <f>COUNTIF(X4:X77,"&gt;=33")-COUNTIF(X4:X77,"&gt;44.9")</f>
        <v>0</v>
      </c>
      <c r="Q91" s="67">
        <f>COUNTIF(X4:X77,"&gt;=45")-COUNTIF(X4:X77,"&gt;59.9")</f>
        <v>0</v>
      </c>
      <c r="R91" s="67">
        <f>COUNTIF(X4:X77,"&gt;=60")-COUNTIF(X4:X77,"&gt;74.9")</f>
        <v>0</v>
      </c>
      <c r="S91" s="67">
        <f>COUNTIF(X4:X77,"&gt;=75")-COUNTIF(X4:X77,"&gt;89.9")</f>
        <v>0</v>
      </c>
      <c r="T91" s="67">
        <f>COUNTIF(X4:X77,"&gt;=90")-COUNTIF(X4:X77,"&gt;100")</f>
        <v>0</v>
      </c>
      <c r="U91" s="68">
        <f t="shared" si="9"/>
        <v>0</v>
      </c>
      <c r="V91" s="69" t="e">
        <f t="shared" si="10"/>
        <v>#DIV/0!</v>
      </c>
      <c r="W91" s="33" t="e">
        <f>AVERAGE(X4:X77)</f>
        <v>#DIV/0!</v>
      </c>
      <c r="X91" s="43"/>
      <c r="Y91" s="6"/>
      <c r="Z91" s="6"/>
      <c r="AA91" s="6"/>
      <c r="AB91" s="6"/>
      <c r="AC91" s="6"/>
      <c r="AD91" s="6"/>
      <c r="AE91" s="6"/>
      <c r="AF91" s="6"/>
      <c r="AG91" s="6"/>
      <c r="AJ91" s="84"/>
      <c r="AK91" s="84"/>
      <c r="AL91" s="93"/>
    </row>
    <row r="92" spans="1:38" s="83" customFormat="1" ht="12">
      <c r="A92" s="9"/>
      <c r="B92" s="21" t="str">
        <f>Z2</f>
        <v>083-CSc</v>
      </c>
      <c r="C92" s="42">
        <f>COUNTA(AA4:AA77)</f>
        <v>0</v>
      </c>
      <c r="D92" s="33">
        <f t="shared" si="7"/>
        <v>0</v>
      </c>
      <c r="E92" s="49" t="e">
        <f t="shared" si="8"/>
        <v>#DIV/0!</v>
      </c>
      <c r="F92" s="42">
        <f>COUNTIF(AA4:AA77,"A1")</f>
        <v>0</v>
      </c>
      <c r="G92" s="42">
        <f>COUNTIF(AA4:AA77,"A2")</f>
        <v>0</v>
      </c>
      <c r="H92" s="42">
        <f>COUNTIF(AA4:AA77,"B1")</f>
        <v>0</v>
      </c>
      <c r="I92" s="42">
        <f>COUNTIF(AA4:AA77,"B2")</f>
        <v>0</v>
      </c>
      <c r="J92" s="42">
        <f>COUNTIF(AA4:AA77,"C1")</f>
        <v>0</v>
      </c>
      <c r="K92" s="42">
        <f>COUNTIF(AA4:AA77,"C2")</f>
        <v>0</v>
      </c>
      <c r="L92" s="42">
        <f>COUNTIF(AA4:AA77,"D1")</f>
        <v>0</v>
      </c>
      <c r="M92" s="42">
        <f>COUNTIF(AA4:AA77,"D2")</f>
        <v>0</v>
      </c>
      <c r="N92" s="65">
        <f>COUNTIF(AA4:AA77,"E")</f>
        <v>0</v>
      </c>
      <c r="O92" s="70">
        <f>COUNTIF(Z4:Z77,"&gt;=0")-COUNTIF(Z4:Z77,"&gt;32")</f>
        <v>0</v>
      </c>
      <c r="P92" s="70">
        <f>COUNTIF(Z4:Z77,"&gt;=33")-COUNTIF(Z4:Z77,"&gt;44.9")</f>
        <v>0</v>
      </c>
      <c r="Q92" s="70">
        <f>COUNTIF(Z4:Z77,"&gt;=45")-COUNTIF(Z4:Z77,"&gt;59.9")</f>
        <v>0</v>
      </c>
      <c r="R92" s="70">
        <f>COUNTIF(Z4:Z77,"&gt;=60")-COUNTIF(Z4:Z77,"&gt;74.9")</f>
        <v>0</v>
      </c>
      <c r="S92" s="70">
        <f>COUNTIF(Z4:Z77,"&gt;=75")-COUNTIF(Z4:Z77,"&gt;89.9")</f>
        <v>0</v>
      </c>
      <c r="T92" s="70">
        <f>COUNTIF(Z4:Z77,"&gt;=90")-COUNTIF(Z4:Z77,"&gt;100")</f>
        <v>0</v>
      </c>
      <c r="U92" s="52">
        <f t="shared" si="9"/>
        <v>0</v>
      </c>
      <c r="V92" s="71" t="e">
        <f t="shared" si="10"/>
        <v>#DIV/0!</v>
      </c>
      <c r="W92" s="42" t="e">
        <f>AVERAGE(Z4:Z77)</f>
        <v>#DIV/0!</v>
      </c>
      <c r="X92" s="43"/>
      <c r="Y92" s="6"/>
      <c r="Z92" s="6"/>
      <c r="AA92" s="6"/>
      <c r="AB92" s="6"/>
      <c r="AC92" s="6"/>
      <c r="AD92" s="6"/>
      <c r="AE92" s="6"/>
      <c r="AF92" s="6"/>
      <c r="AG92" s="6"/>
      <c r="AJ92" s="84"/>
      <c r="AK92" s="84"/>
      <c r="AL92" s="93"/>
    </row>
    <row r="93" spans="1:38" s="83" customFormat="1" ht="12">
      <c r="A93" s="9"/>
      <c r="B93" s="23" t="str">
        <f>AB2</f>
        <v>065-IP</v>
      </c>
      <c r="C93" s="2">
        <f>COUNTA(AC4:AC77)</f>
        <v>0</v>
      </c>
      <c r="D93" s="33">
        <f t="shared" si="7"/>
        <v>0</v>
      </c>
      <c r="E93" s="51" t="e">
        <f t="shared" si="8"/>
        <v>#DIV/0!</v>
      </c>
      <c r="F93" s="2">
        <f>COUNTIF(AC4:AC77,"A1")</f>
        <v>0</v>
      </c>
      <c r="G93" s="2">
        <f>COUNTIF(AC4:AC77,"A2")</f>
        <v>0</v>
      </c>
      <c r="H93" s="2">
        <f>COUNTIF(AC4:AC77,"B1")</f>
        <v>0</v>
      </c>
      <c r="I93" s="2">
        <f>COUNTIF(AC4:AC77,"B2")</f>
        <v>0</v>
      </c>
      <c r="J93" s="2">
        <f>COUNTIF(AC4:AC77,"C1")</f>
        <v>0</v>
      </c>
      <c r="K93" s="2">
        <f>COUNTIF(AC4:AC77,"C2")</f>
        <v>0</v>
      </c>
      <c r="L93" s="2">
        <f>COUNTIF(AC4:AC77,"D1")</f>
        <v>0</v>
      </c>
      <c r="M93" s="2">
        <f>COUNTIF(AC4:AC77,"D2")</f>
        <v>0</v>
      </c>
      <c r="N93" s="65">
        <f>COUNTIF(AC4:AC77,"E")</f>
        <v>0</v>
      </c>
      <c r="O93" s="75">
        <f>COUNTIF(AB4:AB77,"&gt;=0")-COUNTIF(AB4:AB77,"&gt;32")</f>
        <v>0</v>
      </c>
      <c r="P93" s="75">
        <f>COUNTIF(AB4:AB77,"&gt;=33")-COUNTIF(AB4:AB77,"&gt;44.9")</f>
        <v>0</v>
      </c>
      <c r="Q93" s="75">
        <f>COUNTIF(AB4:AB77,"&gt;=45")-COUNTIF(AB4:AB77,"&gt;59.9")</f>
        <v>0</v>
      </c>
      <c r="R93" s="75">
        <f>COUNTIF(AB4:AB77,"&gt;=60")-COUNTIF(AB4:AB77,"&gt;74.9")</f>
        <v>0</v>
      </c>
      <c r="S93" s="75">
        <f>COUNTIF(AB4:AB77,"&gt;=75")-COUNTIF(AB4:AB77,"&gt;89.9")</f>
        <v>0</v>
      </c>
      <c r="T93" s="75">
        <f>COUNTIF(AB4:AB77,"&gt;=90")-COUNTIF(AB4:AB77,"&gt;100")</f>
        <v>0</v>
      </c>
      <c r="U93" s="68">
        <f t="shared" si="9"/>
        <v>0</v>
      </c>
      <c r="V93" s="69" t="e">
        <f t="shared" si="10"/>
        <v>#DIV/0!</v>
      </c>
      <c r="W93" s="2" t="e">
        <f>AVERAGE(AB4:AB77)</f>
        <v>#DIV/0!</v>
      </c>
      <c r="X93" s="43"/>
      <c r="Y93" s="6"/>
      <c r="Z93" s="6"/>
      <c r="AA93" s="6"/>
      <c r="AB93" s="6"/>
      <c r="AC93" s="6"/>
      <c r="AD93" s="6"/>
      <c r="AE93" s="6"/>
      <c r="AF93" s="6"/>
      <c r="AG93" s="6"/>
      <c r="AJ93" s="84"/>
      <c r="AK93" s="84"/>
      <c r="AL93" s="93"/>
    </row>
    <row r="94" spans="1:38" s="83" customFormat="1" ht="12">
      <c r="A94" s="9"/>
      <c r="B94" s="20" t="str">
        <f>AD2</f>
        <v>054-BSt</v>
      </c>
      <c r="C94" s="33">
        <f>COUNTA(AE4:AE77)</f>
        <v>0</v>
      </c>
      <c r="D94" s="33">
        <f t="shared" si="7"/>
        <v>0</v>
      </c>
      <c r="E94" s="48" t="e">
        <f t="shared" si="8"/>
        <v>#DIV/0!</v>
      </c>
      <c r="F94" s="33">
        <f>COUNTIF(AE4:AE77,"A1")</f>
        <v>0</v>
      </c>
      <c r="G94" s="33">
        <f>COUNTIF(AE4:AE77,"A2")</f>
        <v>0</v>
      </c>
      <c r="H94" s="33">
        <f>COUNTIF(AE4:AE77,"B1")</f>
        <v>0</v>
      </c>
      <c r="I94" s="33">
        <f>COUNTIF(AE4:AE77,"B2")</f>
        <v>0</v>
      </c>
      <c r="J94" s="33">
        <f>COUNTIF(AE4:AE77,"C1")</f>
        <v>0</v>
      </c>
      <c r="K94" s="33">
        <f>COUNTIF(AE4:AE77,"C2")</f>
        <v>0</v>
      </c>
      <c r="L94" s="33">
        <f>COUNTIF(AE4:AE77,"D1")</f>
        <v>0</v>
      </c>
      <c r="M94" s="33">
        <f>COUNTIF(AE4:AE77,"D2")</f>
        <v>0</v>
      </c>
      <c r="N94" s="65">
        <f>COUNTIF(AE4:AE77,"E")</f>
        <v>0</v>
      </c>
      <c r="O94" s="67">
        <f>COUNTIF(AD4:AD77,"&gt;=0")-COUNTIF(AD4:AD77,"&gt;32")</f>
        <v>0</v>
      </c>
      <c r="P94" s="67">
        <f>COUNTIF(AD4:AD77,"&gt;=33")-COUNTIF(AD4:AD77,"&gt;44.9")</f>
        <v>0</v>
      </c>
      <c r="Q94" s="67">
        <f>COUNTIF(AD4:AD77,"&gt;=45")-COUNTIF(AD4:AD77,"&gt;59.9")</f>
        <v>0</v>
      </c>
      <c r="R94" s="67">
        <f>COUNTIF(AD4:AD77,"&gt;=60")-COUNTIF(AD4:AD77,"&gt;74.9")</f>
        <v>0</v>
      </c>
      <c r="S94" s="67">
        <f>COUNTIF(AD4:AD77,"&gt;=75")-COUNTIF(AD4:AD77,"&gt;89.9")</f>
        <v>0</v>
      </c>
      <c r="T94" s="67">
        <f>COUNTIF(AD4:AD77,"&gt;=90")-COUNTIF(AD4:AD77,"&gt;100")</f>
        <v>0</v>
      </c>
      <c r="U94" s="68">
        <f t="shared" si="9"/>
        <v>0</v>
      </c>
      <c r="V94" s="69" t="e">
        <f t="shared" si="10"/>
        <v>#DIV/0!</v>
      </c>
      <c r="W94" s="33" t="e">
        <f>AVERAGE(AD4:AD77)</f>
        <v>#DIV/0!</v>
      </c>
      <c r="X94" s="43"/>
      <c r="Y94" s="6"/>
      <c r="Z94" s="6"/>
      <c r="AA94" s="6"/>
      <c r="AB94" s="6"/>
      <c r="AC94" s="6"/>
      <c r="AD94" s="6"/>
      <c r="AE94" s="6"/>
      <c r="AF94" s="6"/>
      <c r="AG94" s="6"/>
      <c r="AJ94" s="84"/>
      <c r="AK94" s="84"/>
      <c r="AL94" s="93"/>
    </row>
    <row r="95" spans="1:38" s="83" customFormat="1" ht="12">
      <c r="A95" s="9"/>
      <c r="B95" s="21" t="str">
        <f>AF2</f>
        <v>055-Accts</v>
      </c>
      <c r="C95" s="42">
        <f>COUNTA(AG4:AG77)</f>
        <v>0</v>
      </c>
      <c r="D95" s="33">
        <f t="shared" si="7"/>
        <v>0</v>
      </c>
      <c r="E95" s="49" t="e">
        <f t="shared" si="8"/>
        <v>#DIV/0!</v>
      </c>
      <c r="F95" s="42">
        <f>COUNTIF(AG4:AG77,"A1")</f>
        <v>0</v>
      </c>
      <c r="G95" s="42">
        <f>COUNTIF(AG4:AG77,"A2")</f>
        <v>0</v>
      </c>
      <c r="H95" s="42">
        <f>COUNTIF(AG4:AG77,"B1")</f>
        <v>0</v>
      </c>
      <c r="I95" s="42">
        <f>COUNTIF(AG4:AG77,"B2")</f>
        <v>0</v>
      </c>
      <c r="J95" s="42">
        <f>COUNTIF(AG4:AG77,"C1")</f>
        <v>0</v>
      </c>
      <c r="K95" s="42">
        <f>COUNTIF(AG4:AG77,"C2")</f>
        <v>0</v>
      </c>
      <c r="L95" s="42">
        <f>COUNTIF(AG4:AG77,"D1")</f>
        <v>0</v>
      </c>
      <c r="M95" s="42">
        <f>COUNTIF(AG4:AG77,"D2")</f>
        <v>0</v>
      </c>
      <c r="N95" s="65">
        <f>COUNTIF(AG4:AG77,"E")</f>
        <v>0</v>
      </c>
      <c r="O95" s="70">
        <f>COUNTIF(AF4:AF77,"&gt;=0")-COUNTIF(AF4:AF77,"&gt;32")</f>
        <v>0</v>
      </c>
      <c r="P95" s="70">
        <f>COUNTIF(AF4:AF77,"&gt;=33")-COUNTIF(AF4:AF77,"&gt;44.9")</f>
        <v>0</v>
      </c>
      <c r="Q95" s="70">
        <f>COUNTIF(AF4:AF77,"&gt;=45")-COUNTIF(AF4:AF77,"&gt;59.9")</f>
        <v>0</v>
      </c>
      <c r="R95" s="70">
        <f>COUNTIF(AF4:AF77,"&gt;=60")-COUNTIF(AF4:AF77,"&gt;74.9")</f>
        <v>0</v>
      </c>
      <c r="S95" s="70">
        <f>COUNTIF(AF4:AF77,"&gt;=75")-COUNTIF(AF4:AF77,"&gt;89.9")</f>
        <v>0</v>
      </c>
      <c r="T95" s="70">
        <f>COUNTIF(AF4:AF77,"&gt;=90")-COUNTIF(AF11:AF78,"&gt;100")</f>
        <v>0</v>
      </c>
      <c r="U95" s="52">
        <f t="shared" si="9"/>
        <v>0</v>
      </c>
      <c r="V95" s="71" t="e">
        <f t="shared" si="10"/>
        <v>#DIV/0!</v>
      </c>
      <c r="W95" s="42" t="e">
        <f>AVERAGE(AF4:AF77)</f>
        <v>#DIV/0!</v>
      </c>
      <c r="X95" s="43"/>
      <c r="Y95" s="6"/>
      <c r="Z95" s="6"/>
      <c r="AA95" s="6"/>
      <c r="AB95" s="6"/>
      <c r="AC95" s="6"/>
      <c r="AD95" s="6"/>
      <c r="AE95" s="6"/>
      <c r="AF95" s="6"/>
      <c r="AG95" s="6"/>
      <c r="AJ95" s="84"/>
      <c r="AK95" s="84"/>
      <c r="AL95" s="93"/>
    </row>
    <row r="96" spans="1:38" s="83" customFormat="1" ht="12">
      <c r="A96" s="6"/>
      <c r="B96" s="19" t="s">
        <v>199</v>
      </c>
      <c r="C96" s="44">
        <v>43</v>
      </c>
      <c r="D96" s="34">
        <f>COUNTIF(AL4:AL77,"pass")</f>
        <v>40</v>
      </c>
      <c r="E96" s="52">
        <f t="shared" si="8"/>
        <v>93.023255813953483</v>
      </c>
      <c r="F96" s="3">
        <f>SUM(F82:F95)</f>
        <v>14</v>
      </c>
      <c r="G96" s="3">
        <f t="shared" ref="G96:N96" si="11">SUM(G82:G95)</f>
        <v>15</v>
      </c>
      <c r="H96" s="3">
        <f t="shared" si="11"/>
        <v>24</v>
      </c>
      <c r="I96" s="3">
        <f t="shared" si="11"/>
        <v>27</v>
      </c>
      <c r="J96" s="3">
        <f t="shared" si="11"/>
        <v>29</v>
      </c>
      <c r="K96" s="3">
        <f t="shared" si="11"/>
        <v>31</v>
      </c>
      <c r="L96" s="3">
        <f t="shared" si="11"/>
        <v>42</v>
      </c>
      <c r="M96" s="3">
        <f t="shared" si="11"/>
        <v>28</v>
      </c>
      <c r="N96" s="65">
        <f t="shared" si="11"/>
        <v>5</v>
      </c>
      <c r="O96" s="66">
        <f>COUNTIF(AI4:AI77,"&gt;=0")-COUNTIF(AI4:AI77,"&gt;32")</f>
        <v>0</v>
      </c>
      <c r="P96" s="66">
        <f>COUNTIF(AI4:AI77,"&gt;=33")-COUNTIF(AI4:AI77,"&gt;44.9")</f>
        <v>1</v>
      </c>
      <c r="Q96" s="66">
        <f>COUNTIF(AI4:AI77,"&gt;=45")-COUNTIF(AI4:AI77,"&gt;59.9")</f>
        <v>20</v>
      </c>
      <c r="R96" s="66">
        <f>COUNTIF(AI4:AI77,"&gt;=60")-COUNTIF(AI4:AI77,"&gt;74.9")</f>
        <v>15</v>
      </c>
      <c r="S96" s="66">
        <f>COUNTIF(AI4:AI77,"&gt;=75")-COUNTIF(AI4:AI77,"&gt;89.9")</f>
        <v>6</v>
      </c>
      <c r="T96" s="66">
        <f>COUNTIF(AI4:AI77,"&gt;=90")-COUNTIF(AI4:AI77,"&gt;100")</f>
        <v>1</v>
      </c>
      <c r="U96" s="52">
        <f t="shared" si="9"/>
        <v>817</v>
      </c>
      <c r="V96" s="71">
        <f>U96*100/(C96*8*5)</f>
        <v>47.5</v>
      </c>
      <c r="W96" s="52">
        <f>AVERAGE(AH4:AH77)</f>
        <v>313.7906976744186</v>
      </c>
      <c r="X96" s="109">
        <f>AVERAGE(AI4:AI77)</f>
        <v>62.758139534883718</v>
      </c>
      <c r="Y96" s="110"/>
      <c r="Z96" s="6" t="s">
        <v>186</v>
      </c>
      <c r="AA96" s="6"/>
      <c r="AB96" s="6"/>
      <c r="AC96" s="6"/>
      <c r="AD96" s="6"/>
      <c r="AE96" s="6"/>
      <c r="AF96" s="6"/>
      <c r="AG96" s="6"/>
      <c r="AJ96" s="84"/>
      <c r="AK96" s="84"/>
      <c r="AL96" s="93"/>
    </row>
    <row r="97" spans="1:38" s="83" customFormat="1" ht="12">
      <c r="A97" s="6"/>
      <c r="B97" s="24" t="s">
        <v>216</v>
      </c>
      <c r="C97" s="45" t="s">
        <v>203</v>
      </c>
      <c r="D97" s="35">
        <f>COUNTIF(AL4:AL46,"Comp")</f>
        <v>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J97" s="84"/>
      <c r="AK97" s="84"/>
      <c r="AL97" s="93"/>
    </row>
    <row r="98" spans="1:38" s="83" customFormat="1" ht="12">
      <c r="A98" s="6"/>
      <c r="B98" s="6"/>
      <c r="C98" s="45" t="s">
        <v>205</v>
      </c>
      <c r="D98" s="36">
        <f>COUNTIF(AL4:AL46,"Essential Repeat")</f>
        <v>1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J98" s="84"/>
      <c r="AK98" s="84"/>
      <c r="AL98" s="93"/>
    </row>
    <row r="99" spans="1:38" s="83" customFormat="1">
      <c r="A99" s="10"/>
      <c r="B99" s="6"/>
      <c r="C99" s="32"/>
      <c r="D99" s="36"/>
      <c r="E99" s="10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J99" s="84"/>
      <c r="AK99" s="84"/>
      <c r="AL99" s="93"/>
    </row>
  </sheetData>
  <mergeCells count="33">
    <mergeCell ref="P2:Q2"/>
    <mergeCell ref="F2:G2"/>
    <mergeCell ref="H2:I2"/>
    <mergeCell ref="J2:K2"/>
    <mergeCell ref="L2:M2"/>
    <mergeCell ref="N2:O2"/>
    <mergeCell ref="AD2:AE2"/>
    <mergeCell ref="AF2:AG2"/>
    <mergeCell ref="AK2:AK3"/>
    <mergeCell ref="AL2:AL3"/>
    <mergeCell ref="F78:G78"/>
    <mergeCell ref="H78:I78"/>
    <mergeCell ref="J78:K78"/>
    <mergeCell ref="L78:M78"/>
    <mergeCell ref="N78:O78"/>
    <mergeCell ref="P78:Q78"/>
    <mergeCell ref="R2:S2"/>
    <mergeCell ref="T2:U2"/>
    <mergeCell ref="V2:W2"/>
    <mergeCell ref="X2:Y2"/>
    <mergeCell ref="Z2:AA2"/>
    <mergeCell ref="AB2:AC2"/>
    <mergeCell ref="AD78:AE78"/>
    <mergeCell ref="AF78:AG78"/>
    <mergeCell ref="A79:W79"/>
    <mergeCell ref="A80:W80"/>
    <mergeCell ref="X96:Y96"/>
    <mergeCell ref="R78:S78"/>
    <mergeCell ref="T78:U78"/>
    <mergeCell ref="V78:W78"/>
    <mergeCell ref="X78:Y78"/>
    <mergeCell ref="Z78:AA78"/>
    <mergeCell ref="AB78:AC78"/>
  </mergeCells>
  <dataValidations count="3">
    <dataValidation type="list" allowBlank="1" showInputMessage="1" showErrorMessage="1" sqref="C4:C46">
      <formula1>"BOY, GIRL"</formula1>
    </dataValidation>
    <dataValidation type="list" allowBlank="1" showInputMessage="1" showErrorMessage="1" sqref="D4:D46">
      <formula1>"A,B,C,D,E,F,G,H,I,J,K"</formula1>
    </dataValidation>
    <dataValidation type="list" allowBlank="1" showInputMessage="1" showErrorMessage="1" sqref="E4:E46">
      <formula1>"Science, Commerce, Humanities, Vocational"</formula1>
    </dataValidation>
  </dataValidations>
  <pageMargins left="0.59055118110236227" right="0.11811023622047245" top="0.15748031496062992" bottom="0.15748031496062992" header="0" footer="0"/>
  <pageSetup paperSize="5" orientation="landscape" r:id="rId1"/>
  <rowBreaks count="1" manualBreakCount="1">
    <brk id="38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1"/>
  <sheetViews>
    <sheetView view="pageBreakPreview" topLeftCell="A90" zoomScaleSheetLayoutView="100" workbookViewId="0">
      <selection activeCell="Z108" sqref="Z108"/>
    </sheetView>
  </sheetViews>
  <sheetFormatPr defaultRowHeight="15"/>
  <cols>
    <col min="1" max="1" width="7.5703125" style="10" customWidth="1"/>
    <col min="2" max="2" width="19.140625" style="6" customWidth="1"/>
    <col min="3" max="3" width="5" style="10" customWidth="1"/>
    <col min="4" max="4" width="4.42578125" style="6" customWidth="1"/>
    <col min="5" max="5" width="5.140625" style="10" customWidth="1"/>
    <col min="6" max="21" width="3.7109375" customWidth="1"/>
    <col min="22" max="22" width="5" customWidth="1"/>
    <col min="23" max="33" width="3.7109375" customWidth="1"/>
    <col min="34" max="34" width="3.5703125" style="83" customWidth="1"/>
    <col min="35" max="35" width="4.42578125" style="83" customWidth="1"/>
    <col min="36" max="36" width="3.7109375" style="84" customWidth="1"/>
    <col min="37" max="37" width="2.7109375" style="84" customWidth="1"/>
    <col min="38" max="38" width="6.7109375" style="93" customWidth="1"/>
    <col min="39" max="39" width="3.5703125" customWidth="1"/>
  </cols>
  <sheetData>
    <row r="1" spans="1:38">
      <c r="A1" s="6" t="s">
        <v>214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8" s="11" customFormat="1" ht="28.5" customHeight="1">
      <c r="F2" s="106" t="s">
        <v>172</v>
      </c>
      <c r="G2" s="106"/>
      <c r="H2" s="106" t="s">
        <v>159</v>
      </c>
      <c r="I2" s="106"/>
      <c r="J2" s="106" t="s">
        <v>160</v>
      </c>
      <c r="K2" s="106"/>
      <c r="L2" s="106" t="s">
        <v>161</v>
      </c>
      <c r="M2" s="106"/>
      <c r="N2" s="106" t="s">
        <v>162</v>
      </c>
      <c r="O2" s="106"/>
      <c r="P2" s="106" t="s">
        <v>163</v>
      </c>
      <c r="Q2" s="106"/>
      <c r="R2" s="106" t="s">
        <v>164</v>
      </c>
      <c r="S2" s="106"/>
      <c r="T2" s="106" t="s">
        <v>165</v>
      </c>
      <c r="U2" s="106"/>
      <c r="V2" s="106" t="s">
        <v>166</v>
      </c>
      <c r="W2" s="106"/>
      <c r="X2" s="106" t="s">
        <v>168</v>
      </c>
      <c r="Y2" s="106"/>
      <c r="Z2" s="106" t="s">
        <v>167</v>
      </c>
      <c r="AA2" s="106"/>
      <c r="AB2" s="106" t="s">
        <v>169</v>
      </c>
      <c r="AC2" s="106"/>
      <c r="AD2" s="106" t="s">
        <v>170</v>
      </c>
      <c r="AE2" s="106"/>
      <c r="AF2" s="106" t="s">
        <v>171</v>
      </c>
      <c r="AG2" s="106"/>
      <c r="AH2" s="76" t="s">
        <v>194</v>
      </c>
      <c r="AI2" s="76" t="s">
        <v>186</v>
      </c>
      <c r="AJ2" s="77" t="s">
        <v>195</v>
      </c>
      <c r="AK2" s="99" t="s">
        <v>204</v>
      </c>
      <c r="AL2" s="100" t="s">
        <v>206</v>
      </c>
    </row>
    <row r="3" spans="1:38" s="11" customFormat="1" ht="23.25" customHeight="1">
      <c r="A3" s="78" t="s">
        <v>0</v>
      </c>
      <c r="B3" s="79" t="s">
        <v>153</v>
      </c>
      <c r="C3" s="11" t="s">
        <v>154</v>
      </c>
      <c r="D3" s="11" t="s">
        <v>155</v>
      </c>
      <c r="E3" s="11" t="s">
        <v>156</v>
      </c>
      <c r="F3" s="80" t="s">
        <v>157</v>
      </c>
      <c r="G3" s="80" t="s">
        <v>158</v>
      </c>
      <c r="H3" s="80" t="s">
        <v>157</v>
      </c>
      <c r="I3" s="80" t="s">
        <v>158</v>
      </c>
      <c r="J3" s="80" t="s">
        <v>157</v>
      </c>
      <c r="K3" s="80" t="s">
        <v>158</v>
      </c>
      <c r="L3" s="80" t="s">
        <v>157</v>
      </c>
      <c r="M3" s="80" t="s">
        <v>158</v>
      </c>
      <c r="N3" s="80" t="s">
        <v>157</v>
      </c>
      <c r="O3" s="80" t="s">
        <v>158</v>
      </c>
      <c r="P3" s="80" t="s">
        <v>157</v>
      </c>
      <c r="Q3" s="80" t="s">
        <v>158</v>
      </c>
      <c r="R3" s="80" t="s">
        <v>157</v>
      </c>
      <c r="S3" s="80" t="s">
        <v>158</v>
      </c>
      <c r="T3" s="80" t="s">
        <v>157</v>
      </c>
      <c r="U3" s="80" t="s">
        <v>158</v>
      </c>
      <c r="V3" s="80" t="s">
        <v>157</v>
      </c>
      <c r="W3" s="80" t="s">
        <v>158</v>
      </c>
      <c r="X3" s="80" t="s">
        <v>157</v>
      </c>
      <c r="Y3" s="80" t="s">
        <v>158</v>
      </c>
      <c r="Z3" s="80" t="s">
        <v>157</v>
      </c>
      <c r="AA3" s="80" t="s">
        <v>158</v>
      </c>
      <c r="AB3" s="80" t="s">
        <v>157</v>
      </c>
      <c r="AC3" s="80" t="s">
        <v>158</v>
      </c>
      <c r="AD3" s="80" t="s">
        <v>157</v>
      </c>
      <c r="AE3" s="80" t="s">
        <v>158</v>
      </c>
      <c r="AF3" s="80" t="s">
        <v>157</v>
      </c>
      <c r="AG3" s="80" t="s">
        <v>158</v>
      </c>
      <c r="AH3" s="76"/>
      <c r="AI3" s="76"/>
      <c r="AJ3" s="77"/>
      <c r="AK3" s="99"/>
      <c r="AL3" s="101"/>
    </row>
    <row r="4" spans="1:38" ht="12.95" customHeight="1">
      <c r="A4" s="13">
        <v>12676902</v>
      </c>
      <c r="B4" s="38" t="s">
        <v>43</v>
      </c>
      <c r="C4" s="26" t="s">
        <v>151</v>
      </c>
      <c r="D4" s="26" t="s">
        <v>147</v>
      </c>
      <c r="E4" s="38" t="s">
        <v>148</v>
      </c>
      <c r="F4" s="57">
        <v>78</v>
      </c>
      <c r="G4" s="58" t="s">
        <v>179</v>
      </c>
      <c r="H4" s="36"/>
      <c r="I4" s="36"/>
      <c r="J4" s="58"/>
      <c r="K4" s="58"/>
      <c r="L4" s="58"/>
      <c r="M4" s="58"/>
      <c r="N4" s="58"/>
      <c r="O4" s="58"/>
      <c r="P4" s="58"/>
      <c r="Q4" s="58"/>
      <c r="R4" s="58">
        <v>62</v>
      </c>
      <c r="S4" s="58" t="s">
        <v>179</v>
      </c>
      <c r="T4" s="58">
        <v>88</v>
      </c>
      <c r="U4" s="58" t="s">
        <v>180</v>
      </c>
      <c r="V4" s="58">
        <v>74</v>
      </c>
      <c r="W4" s="58" t="s">
        <v>177</v>
      </c>
      <c r="X4" s="58"/>
      <c r="Y4" s="58"/>
      <c r="Z4" s="58">
        <v>88</v>
      </c>
      <c r="AA4" s="58" t="s">
        <v>176</v>
      </c>
      <c r="AB4" s="58"/>
      <c r="AC4" s="58"/>
      <c r="AD4" s="58"/>
      <c r="AE4" s="58"/>
      <c r="AF4" s="58"/>
      <c r="AG4" s="58"/>
      <c r="AH4" s="85">
        <f t="shared" ref="AH4:AH25" si="0">SUM(F4:AG4)</f>
        <v>390</v>
      </c>
      <c r="AI4" s="85">
        <f t="shared" ref="AI4:AI25" si="1">AH4/5</f>
        <v>78</v>
      </c>
      <c r="AJ4" s="86">
        <f t="shared" ref="AJ4:AJ35" si="2">IF(AL4="Pass",RANK(AH4,$AH$4:$AH$89,0),"")</f>
        <v>9</v>
      </c>
      <c r="AK4" s="86">
        <f t="shared" ref="AK4:AK25" si="3">COUNTIF(F4:AG4,"E")</f>
        <v>0</v>
      </c>
      <c r="AL4" s="77" t="str">
        <f t="shared" ref="AL4:AL25" si="4">IF(AK4&gt;1,"Essential Repeat",IF(AK4=1,"Comp","Pass"))</f>
        <v>Pass</v>
      </c>
    </row>
    <row r="5" spans="1:38" ht="12.95" customHeight="1">
      <c r="A5" s="13">
        <v>12676903</v>
      </c>
      <c r="B5" s="38" t="s">
        <v>44</v>
      </c>
      <c r="C5" s="26" t="s">
        <v>151</v>
      </c>
      <c r="D5" s="26" t="s">
        <v>147</v>
      </c>
      <c r="E5" s="38" t="s">
        <v>148</v>
      </c>
      <c r="F5" s="57">
        <v>89</v>
      </c>
      <c r="G5" s="58" t="s">
        <v>176</v>
      </c>
      <c r="H5" s="36"/>
      <c r="I5" s="36"/>
      <c r="J5" s="58"/>
      <c r="K5" s="58"/>
      <c r="L5" s="58"/>
      <c r="M5" s="58"/>
      <c r="N5" s="58"/>
      <c r="O5" s="58"/>
      <c r="P5" s="58"/>
      <c r="Q5" s="58"/>
      <c r="R5" s="58">
        <v>51</v>
      </c>
      <c r="S5" s="58" t="s">
        <v>173</v>
      </c>
      <c r="T5" s="58">
        <v>73</v>
      </c>
      <c r="U5" s="58" t="s">
        <v>177</v>
      </c>
      <c r="V5" s="58">
        <v>76</v>
      </c>
      <c r="W5" s="58" t="s">
        <v>177</v>
      </c>
      <c r="X5" s="58"/>
      <c r="Y5" s="58"/>
      <c r="Z5" s="58">
        <v>95</v>
      </c>
      <c r="AA5" s="58" t="s">
        <v>180</v>
      </c>
      <c r="AB5" s="58"/>
      <c r="AC5" s="58"/>
      <c r="AD5" s="58"/>
      <c r="AE5" s="58"/>
      <c r="AF5" s="58"/>
      <c r="AG5" s="58"/>
      <c r="AH5" s="85">
        <f t="shared" si="0"/>
        <v>384</v>
      </c>
      <c r="AI5" s="85">
        <f t="shared" si="1"/>
        <v>76.8</v>
      </c>
      <c r="AJ5" s="86">
        <f t="shared" si="2"/>
        <v>10</v>
      </c>
      <c r="AK5" s="86">
        <f t="shared" si="3"/>
        <v>0</v>
      </c>
      <c r="AL5" s="77" t="str">
        <f t="shared" si="4"/>
        <v>Pass</v>
      </c>
    </row>
    <row r="6" spans="1:38" ht="12.95" customHeight="1">
      <c r="A6" s="13">
        <v>12676904</v>
      </c>
      <c r="B6" s="38" t="s">
        <v>45</v>
      </c>
      <c r="C6" s="26" t="s">
        <v>151</v>
      </c>
      <c r="D6" s="26" t="s">
        <v>147</v>
      </c>
      <c r="E6" s="38" t="s">
        <v>148</v>
      </c>
      <c r="F6" s="57">
        <v>61</v>
      </c>
      <c r="G6" s="58" t="s">
        <v>175</v>
      </c>
      <c r="H6" s="36"/>
      <c r="I6" s="36"/>
      <c r="J6" s="58"/>
      <c r="K6" s="58"/>
      <c r="L6" s="58"/>
      <c r="M6" s="58"/>
      <c r="N6" s="58"/>
      <c r="O6" s="58"/>
      <c r="P6" s="58"/>
      <c r="Q6" s="58"/>
      <c r="R6" s="58">
        <v>45</v>
      </c>
      <c r="S6" s="58" t="s">
        <v>174</v>
      </c>
      <c r="T6" s="58">
        <v>69</v>
      </c>
      <c r="U6" s="58" t="s">
        <v>179</v>
      </c>
      <c r="V6" s="58">
        <v>63</v>
      </c>
      <c r="W6" s="58" t="s">
        <v>178</v>
      </c>
      <c r="X6" s="58"/>
      <c r="Y6" s="58"/>
      <c r="Z6" s="58">
        <v>85</v>
      </c>
      <c r="AA6" s="58" t="s">
        <v>177</v>
      </c>
      <c r="AB6" s="58"/>
      <c r="AC6" s="58"/>
      <c r="AD6" s="58"/>
      <c r="AE6" s="58"/>
      <c r="AF6" s="58"/>
      <c r="AG6" s="58"/>
      <c r="AH6" s="85">
        <f t="shared" si="0"/>
        <v>323</v>
      </c>
      <c r="AI6" s="85">
        <f t="shared" si="1"/>
        <v>64.599999999999994</v>
      </c>
      <c r="AJ6" s="86">
        <f t="shared" si="2"/>
        <v>28</v>
      </c>
      <c r="AK6" s="86">
        <f t="shared" si="3"/>
        <v>0</v>
      </c>
      <c r="AL6" s="77" t="str">
        <f t="shared" si="4"/>
        <v>Pass</v>
      </c>
    </row>
    <row r="7" spans="1:38" ht="12.95" customHeight="1">
      <c r="A7" s="13">
        <v>12676905</v>
      </c>
      <c r="B7" s="38" t="s">
        <v>46</v>
      </c>
      <c r="C7" s="26" t="s">
        <v>152</v>
      </c>
      <c r="D7" s="26" t="s">
        <v>147</v>
      </c>
      <c r="E7" s="38" t="s">
        <v>148</v>
      </c>
      <c r="F7" s="57">
        <v>72</v>
      </c>
      <c r="G7" s="58" t="s">
        <v>178</v>
      </c>
      <c r="H7" s="58">
        <v>78</v>
      </c>
      <c r="I7" s="58" t="s">
        <v>177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>
        <v>54</v>
      </c>
      <c r="U7" s="58" t="s">
        <v>173</v>
      </c>
      <c r="V7" s="58">
        <v>51</v>
      </c>
      <c r="W7" s="58" t="s">
        <v>174</v>
      </c>
      <c r="X7" s="58">
        <v>55</v>
      </c>
      <c r="Y7" s="58" t="s">
        <v>174</v>
      </c>
      <c r="Z7" s="58"/>
      <c r="AA7" s="58"/>
      <c r="AB7" s="58"/>
      <c r="AC7" s="58"/>
      <c r="AD7" s="58"/>
      <c r="AE7" s="58"/>
      <c r="AF7" s="58"/>
      <c r="AG7" s="58"/>
      <c r="AH7" s="85">
        <f t="shared" si="0"/>
        <v>310</v>
      </c>
      <c r="AI7" s="85">
        <f t="shared" si="1"/>
        <v>62</v>
      </c>
      <c r="AJ7" s="86">
        <f t="shared" si="2"/>
        <v>35</v>
      </c>
      <c r="AK7" s="86">
        <f t="shared" si="3"/>
        <v>0</v>
      </c>
      <c r="AL7" s="77" t="str">
        <f t="shared" si="4"/>
        <v>Pass</v>
      </c>
    </row>
    <row r="8" spans="1:38" ht="12.95" customHeight="1">
      <c r="A8" s="13">
        <v>12676906</v>
      </c>
      <c r="B8" s="38" t="s">
        <v>47</v>
      </c>
      <c r="C8" s="26" t="s">
        <v>152</v>
      </c>
      <c r="D8" s="26" t="s">
        <v>147</v>
      </c>
      <c r="E8" s="38" t="s">
        <v>148</v>
      </c>
      <c r="F8" s="57">
        <v>94</v>
      </c>
      <c r="G8" s="58" t="s">
        <v>180</v>
      </c>
      <c r="H8" s="36"/>
      <c r="I8" s="36"/>
      <c r="J8" s="58"/>
      <c r="K8" s="58"/>
      <c r="L8" s="58"/>
      <c r="M8" s="58"/>
      <c r="N8" s="58"/>
      <c r="O8" s="58"/>
      <c r="P8" s="58"/>
      <c r="Q8" s="58"/>
      <c r="R8" s="58">
        <v>45</v>
      </c>
      <c r="S8" s="58" t="s">
        <v>174</v>
      </c>
      <c r="T8" s="58">
        <v>51</v>
      </c>
      <c r="U8" s="58" t="s">
        <v>174</v>
      </c>
      <c r="V8" s="58">
        <v>53</v>
      </c>
      <c r="W8" s="58" t="s">
        <v>173</v>
      </c>
      <c r="X8" s="58"/>
      <c r="Y8" s="58"/>
      <c r="Z8" s="58">
        <v>82</v>
      </c>
      <c r="AA8" s="58" t="s">
        <v>179</v>
      </c>
      <c r="AB8" s="58"/>
      <c r="AC8" s="58"/>
      <c r="AD8" s="58"/>
      <c r="AE8" s="58"/>
      <c r="AF8" s="58"/>
      <c r="AG8" s="58"/>
      <c r="AH8" s="85">
        <f t="shared" si="0"/>
        <v>325</v>
      </c>
      <c r="AI8" s="85">
        <f t="shared" si="1"/>
        <v>65</v>
      </c>
      <c r="AJ8" s="86">
        <f t="shared" si="2"/>
        <v>26</v>
      </c>
      <c r="AK8" s="86">
        <f t="shared" si="3"/>
        <v>0</v>
      </c>
      <c r="AL8" s="77" t="str">
        <f t="shared" si="4"/>
        <v>Pass</v>
      </c>
    </row>
    <row r="9" spans="1:38" ht="12.95" customHeight="1">
      <c r="A9" s="13">
        <v>12676907</v>
      </c>
      <c r="B9" s="38" t="s">
        <v>48</v>
      </c>
      <c r="C9" s="26" t="s">
        <v>152</v>
      </c>
      <c r="D9" s="26" t="s">
        <v>147</v>
      </c>
      <c r="E9" s="38" t="s">
        <v>148</v>
      </c>
      <c r="F9" s="57">
        <v>96</v>
      </c>
      <c r="G9" s="58" t="s">
        <v>180</v>
      </c>
      <c r="H9" s="36"/>
      <c r="I9" s="36"/>
      <c r="J9" s="58"/>
      <c r="K9" s="58"/>
      <c r="L9" s="58"/>
      <c r="M9" s="58"/>
      <c r="N9" s="58"/>
      <c r="O9" s="58"/>
      <c r="P9" s="58"/>
      <c r="Q9" s="58"/>
      <c r="R9" s="58">
        <v>65</v>
      </c>
      <c r="S9" s="58" t="s">
        <v>179</v>
      </c>
      <c r="T9" s="58">
        <v>92</v>
      </c>
      <c r="U9" s="58" t="s">
        <v>180</v>
      </c>
      <c r="V9" s="58">
        <v>92</v>
      </c>
      <c r="W9" s="58" t="s">
        <v>180</v>
      </c>
      <c r="X9" s="58">
        <v>92</v>
      </c>
      <c r="Y9" s="58" t="s">
        <v>180</v>
      </c>
      <c r="Z9" s="58"/>
      <c r="AA9" s="58"/>
      <c r="AB9" s="58"/>
      <c r="AC9" s="58"/>
      <c r="AD9" s="58"/>
      <c r="AE9" s="58"/>
      <c r="AF9" s="58"/>
      <c r="AG9" s="58"/>
      <c r="AH9" s="85">
        <f t="shared" si="0"/>
        <v>437</v>
      </c>
      <c r="AI9" s="85">
        <f t="shared" si="1"/>
        <v>87.4</v>
      </c>
      <c r="AJ9" s="86">
        <f t="shared" si="2"/>
        <v>3</v>
      </c>
      <c r="AK9" s="86">
        <f t="shared" si="3"/>
        <v>0</v>
      </c>
      <c r="AL9" s="77" t="str">
        <f t="shared" si="4"/>
        <v>Pass</v>
      </c>
    </row>
    <row r="10" spans="1:38" ht="12.95" customHeight="1">
      <c r="A10" s="13">
        <v>12676908</v>
      </c>
      <c r="B10" s="38" t="s">
        <v>49</v>
      </c>
      <c r="C10" s="26" t="s">
        <v>151</v>
      </c>
      <c r="D10" s="26" t="s">
        <v>147</v>
      </c>
      <c r="E10" s="38" t="s">
        <v>148</v>
      </c>
      <c r="F10" s="57">
        <v>80</v>
      </c>
      <c r="G10" s="58" t="s">
        <v>179</v>
      </c>
      <c r="H10" s="36"/>
      <c r="I10" s="36"/>
      <c r="J10" s="58"/>
      <c r="K10" s="58"/>
      <c r="L10" s="58"/>
      <c r="M10" s="58"/>
      <c r="N10" s="58"/>
      <c r="O10" s="58"/>
      <c r="P10" s="58"/>
      <c r="Q10" s="58"/>
      <c r="R10" s="58">
        <v>57</v>
      </c>
      <c r="S10" s="58" t="s">
        <v>178</v>
      </c>
      <c r="T10" s="58">
        <v>79</v>
      </c>
      <c r="U10" s="58" t="s">
        <v>176</v>
      </c>
      <c r="V10" s="58">
        <v>91</v>
      </c>
      <c r="W10" s="58" t="s">
        <v>180</v>
      </c>
      <c r="X10" s="58">
        <v>77</v>
      </c>
      <c r="Y10" s="58" t="s">
        <v>177</v>
      </c>
      <c r="Z10" s="58"/>
      <c r="AA10" s="58"/>
      <c r="AB10" s="58"/>
      <c r="AC10" s="58"/>
      <c r="AD10" s="58"/>
      <c r="AE10" s="58"/>
      <c r="AF10" s="58"/>
      <c r="AG10" s="58"/>
      <c r="AH10" s="85">
        <f t="shared" si="0"/>
        <v>384</v>
      </c>
      <c r="AI10" s="85">
        <f t="shared" si="1"/>
        <v>76.8</v>
      </c>
      <c r="AJ10" s="86">
        <f t="shared" si="2"/>
        <v>10</v>
      </c>
      <c r="AK10" s="86">
        <f t="shared" si="3"/>
        <v>0</v>
      </c>
      <c r="AL10" s="77" t="str">
        <f t="shared" si="4"/>
        <v>Pass</v>
      </c>
    </row>
    <row r="11" spans="1:38" ht="12.95" customHeight="1">
      <c r="A11" s="13">
        <v>12676909</v>
      </c>
      <c r="B11" s="38" t="s">
        <v>50</v>
      </c>
      <c r="C11" s="26" t="s">
        <v>151</v>
      </c>
      <c r="D11" s="26" t="s">
        <v>147</v>
      </c>
      <c r="E11" s="38" t="s">
        <v>148</v>
      </c>
      <c r="F11" s="57">
        <v>66</v>
      </c>
      <c r="G11" s="58" t="s">
        <v>175</v>
      </c>
      <c r="H11" s="36"/>
      <c r="I11" s="36"/>
      <c r="J11" s="58"/>
      <c r="K11" s="58"/>
      <c r="L11" s="58"/>
      <c r="M11" s="58"/>
      <c r="N11" s="58"/>
      <c r="O11" s="58"/>
      <c r="P11" s="58"/>
      <c r="Q11" s="58"/>
      <c r="R11" s="58">
        <v>44</v>
      </c>
      <c r="S11" s="58" t="s">
        <v>174</v>
      </c>
      <c r="T11" s="58">
        <v>63</v>
      </c>
      <c r="U11" s="58" t="s">
        <v>178</v>
      </c>
      <c r="V11" s="58">
        <v>53</v>
      </c>
      <c r="W11" s="58" t="s">
        <v>173</v>
      </c>
      <c r="X11" s="58">
        <v>61</v>
      </c>
      <c r="Y11" s="58" t="s">
        <v>175</v>
      </c>
      <c r="Z11" s="58"/>
      <c r="AA11" s="58"/>
      <c r="AB11" s="58"/>
      <c r="AC11" s="58"/>
      <c r="AD11" s="58"/>
      <c r="AE11" s="58"/>
      <c r="AF11" s="58"/>
      <c r="AG11" s="58"/>
      <c r="AH11" s="85">
        <f t="shared" si="0"/>
        <v>287</v>
      </c>
      <c r="AI11" s="85">
        <f t="shared" si="1"/>
        <v>57.4</v>
      </c>
      <c r="AJ11" s="86">
        <f t="shared" si="2"/>
        <v>43</v>
      </c>
      <c r="AK11" s="86">
        <f t="shared" si="3"/>
        <v>0</v>
      </c>
      <c r="AL11" s="77" t="str">
        <f t="shared" si="4"/>
        <v>Pass</v>
      </c>
    </row>
    <row r="12" spans="1:38" ht="12.95" customHeight="1">
      <c r="A12" s="13">
        <v>12676910</v>
      </c>
      <c r="B12" s="38" t="s">
        <v>51</v>
      </c>
      <c r="C12" s="26" t="s">
        <v>152</v>
      </c>
      <c r="D12" s="26" t="s">
        <v>147</v>
      </c>
      <c r="E12" s="38" t="s">
        <v>148</v>
      </c>
      <c r="F12" s="57">
        <v>84</v>
      </c>
      <c r="G12" s="58" t="s">
        <v>177</v>
      </c>
      <c r="H12" s="36"/>
      <c r="I12" s="36"/>
      <c r="J12" s="58"/>
      <c r="K12" s="58"/>
      <c r="L12" s="58"/>
      <c r="M12" s="58"/>
      <c r="N12" s="58"/>
      <c r="O12" s="58"/>
      <c r="P12" s="58"/>
      <c r="Q12" s="58"/>
      <c r="R12" s="58">
        <v>79</v>
      </c>
      <c r="S12" s="58" t="s">
        <v>176</v>
      </c>
      <c r="T12" s="58">
        <v>84</v>
      </c>
      <c r="U12" s="58" t="s">
        <v>176</v>
      </c>
      <c r="V12" s="58">
        <v>80</v>
      </c>
      <c r="W12" s="58" t="s">
        <v>176</v>
      </c>
      <c r="X12" s="58"/>
      <c r="Y12" s="58"/>
      <c r="Z12" s="58">
        <v>90</v>
      </c>
      <c r="AA12" s="58" t="s">
        <v>176</v>
      </c>
      <c r="AB12" s="58"/>
      <c r="AC12" s="58"/>
      <c r="AD12" s="58"/>
      <c r="AE12" s="58"/>
      <c r="AF12" s="58"/>
      <c r="AG12" s="58"/>
      <c r="AH12" s="85">
        <f t="shared" si="0"/>
        <v>417</v>
      </c>
      <c r="AI12" s="85">
        <f t="shared" si="1"/>
        <v>83.4</v>
      </c>
      <c r="AJ12" s="86">
        <f t="shared" si="2"/>
        <v>7</v>
      </c>
      <c r="AK12" s="86">
        <f t="shared" si="3"/>
        <v>0</v>
      </c>
      <c r="AL12" s="77" t="str">
        <f t="shared" si="4"/>
        <v>Pass</v>
      </c>
    </row>
    <row r="13" spans="1:38" ht="12.95" customHeight="1">
      <c r="A13" s="13">
        <v>12676911</v>
      </c>
      <c r="B13" s="38" t="s">
        <v>52</v>
      </c>
      <c r="C13" s="26" t="s">
        <v>152</v>
      </c>
      <c r="D13" s="26" t="s">
        <v>147</v>
      </c>
      <c r="E13" s="38" t="s">
        <v>148</v>
      </c>
      <c r="F13" s="57">
        <v>78</v>
      </c>
      <c r="G13" s="58" t="s">
        <v>179</v>
      </c>
      <c r="H13" s="36"/>
      <c r="I13" s="36"/>
      <c r="J13" s="58"/>
      <c r="K13" s="58"/>
      <c r="L13" s="58"/>
      <c r="M13" s="58"/>
      <c r="N13" s="58"/>
      <c r="O13" s="58"/>
      <c r="P13" s="58"/>
      <c r="Q13" s="58"/>
      <c r="R13" s="58">
        <v>29</v>
      </c>
      <c r="S13" s="58" t="s">
        <v>181</v>
      </c>
      <c r="T13" s="58">
        <v>50</v>
      </c>
      <c r="U13" s="58" t="s">
        <v>174</v>
      </c>
      <c r="V13" s="58">
        <v>59</v>
      </c>
      <c r="W13" s="58" t="s">
        <v>175</v>
      </c>
      <c r="X13" s="58">
        <v>60</v>
      </c>
      <c r="Y13" s="58" t="s">
        <v>175</v>
      </c>
      <c r="Z13" s="58"/>
      <c r="AA13" s="58"/>
      <c r="AB13" s="58"/>
      <c r="AC13" s="58"/>
      <c r="AD13" s="58"/>
      <c r="AE13" s="58"/>
      <c r="AF13" s="58"/>
      <c r="AG13" s="58"/>
      <c r="AH13" s="85">
        <f t="shared" si="0"/>
        <v>276</v>
      </c>
      <c r="AI13" s="85">
        <f t="shared" si="1"/>
        <v>55.2</v>
      </c>
      <c r="AJ13" s="86" t="str">
        <f t="shared" si="2"/>
        <v/>
      </c>
      <c r="AK13" s="86">
        <f t="shared" si="3"/>
        <v>1</v>
      </c>
      <c r="AL13" s="77" t="str">
        <f t="shared" si="4"/>
        <v>Comp</v>
      </c>
    </row>
    <row r="14" spans="1:38" ht="12.95" customHeight="1">
      <c r="A14" s="13">
        <v>12676912</v>
      </c>
      <c r="B14" s="38" t="s">
        <v>53</v>
      </c>
      <c r="C14" s="26" t="s">
        <v>151</v>
      </c>
      <c r="D14" s="26" t="s">
        <v>147</v>
      </c>
      <c r="E14" s="38" t="s">
        <v>148</v>
      </c>
      <c r="F14" s="57">
        <v>85</v>
      </c>
      <c r="G14" s="58" t="s">
        <v>177</v>
      </c>
      <c r="H14" s="58">
        <v>68</v>
      </c>
      <c r="I14" s="58" t="s">
        <v>175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>
        <v>51</v>
      </c>
      <c r="U14" s="58" t="s">
        <v>174</v>
      </c>
      <c r="V14" s="58">
        <v>50</v>
      </c>
      <c r="W14" s="58" t="s">
        <v>174</v>
      </c>
      <c r="X14" s="58">
        <v>57</v>
      </c>
      <c r="Y14" s="58" t="s">
        <v>173</v>
      </c>
      <c r="Z14" s="58"/>
      <c r="AA14" s="58"/>
      <c r="AB14" s="58"/>
      <c r="AC14" s="58"/>
      <c r="AD14" s="58"/>
      <c r="AE14" s="58"/>
      <c r="AF14" s="58"/>
      <c r="AG14" s="58"/>
      <c r="AH14" s="85">
        <f t="shared" si="0"/>
        <v>311</v>
      </c>
      <c r="AI14" s="85">
        <f t="shared" si="1"/>
        <v>62.2</v>
      </c>
      <c r="AJ14" s="86">
        <f t="shared" si="2"/>
        <v>34</v>
      </c>
      <c r="AK14" s="86">
        <f t="shared" si="3"/>
        <v>0</v>
      </c>
      <c r="AL14" s="77" t="str">
        <f t="shared" si="4"/>
        <v>Pass</v>
      </c>
    </row>
    <row r="15" spans="1:38" ht="12.95" customHeight="1">
      <c r="A15" s="13">
        <v>12676913</v>
      </c>
      <c r="B15" s="38" t="s">
        <v>54</v>
      </c>
      <c r="C15" s="26" t="s">
        <v>151</v>
      </c>
      <c r="D15" s="26" t="s">
        <v>147</v>
      </c>
      <c r="E15" s="38" t="s">
        <v>148</v>
      </c>
      <c r="F15" s="57">
        <v>76</v>
      </c>
      <c r="G15" s="58" t="s">
        <v>179</v>
      </c>
      <c r="H15" s="36"/>
      <c r="I15" s="36"/>
      <c r="J15" s="58"/>
      <c r="K15" s="58"/>
      <c r="L15" s="58"/>
      <c r="M15" s="58"/>
      <c r="N15" s="58"/>
      <c r="O15" s="58"/>
      <c r="P15" s="58"/>
      <c r="Q15" s="58"/>
      <c r="R15" s="58">
        <v>49</v>
      </c>
      <c r="S15" s="58" t="s">
        <v>173</v>
      </c>
      <c r="T15" s="58">
        <v>59</v>
      </c>
      <c r="U15" s="58" t="s">
        <v>175</v>
      </c>
      <c r="V15" s="58">
        <v>56</v>
      </c>
      <c r="W15" s="58" t="s">
        <v>173</v>
      </c>
      <c r="X15" s="58">
        <v>53</v>
      </c>
      <c r="Y15" s="58" t="s">
        <v>174</v>
      </c>
      <c r="Z15" s="58"/>
      <c r="AA15" s="58"/>
      <c r="AB15" s="58"/>
      <c r="AC15" s="58"/>
      <c r="AD15" s="58"/>
      <c r="AE15" s="58"/>
      <c r="AF15" s="58"/>
      <c r="AG15" s="58"/>
      <c r="AH15" s="85">
        <f t="shared" si="0"/>
        <v>293</v>
      </c>
      <c r="AI15" s="85">
        <f t="shared" si="1"/>
        <v>58.6</v>
      </c>
      <c r="AJ15" s="86">
        <f t="shared" si="2"/>
        <v>41</v>
      </c>
      <c r="AK15" s="86">
        <f t="shared" si="3"/>
        <v>0</v>
      </c>
      <c r="AL15" s="77" t="str">
        <f t="shared" si="4"/>
        <v>Pass</v>
      </c>
    </row>
    <row r="16" spans="1:38" ht="12.95" customHeight="1">
      <c r="A16" s="13">
        <v>12676914</v>
      </c>
      <c r="B16" s="38" t="s">
        <v>55</v>
      </c>
      <c r="C16" s="26" t="s">
        <v>152</v>
      </c>
      <c r="D16" s="26" t="s">
        <v>147</v>
      </c>
      <c r="E16" s="38" t="s">
        <v>148</v>
      </c>
      <c r="F16" s="57">
        <v>83</v>
      </c>
      <c r="G16" s="58" t="s">
        <v>177</v>
      </c>
      <c r="H16" s="58">
        <v>68</v>
      </c>
      <c r="I16" s="58" t="s">
        <v>175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>
        <v>53</v>
      </c>
      <c r="U16" s="58" t="s">
        <v>173</v>
      </c>
      <c r="V16" s="58">
        <v>51</v>
      </c>
      <c r="W16" s="58" t="s">
        <v>174</v>
      </c>
      <c r="X16" s="58">
        <v>53</v>
      </c>
      <c r="Y16" s="58" t="s">
        <v>174</v>
      </c>
      <c r="Z16" s="58"/>
      <c r="AA16" s="58"/>
      <c r="AB16" s="58"/>
      <c r="AC16" s="58"/>
      <c r="AD16" s="58"/>
      <c r="AE16" s="58"/>
      <c r="AF16" s="58"/>
      <c r="AG16" s="58"/>
      <c r="AH16" s="85">
        <f t="shared" si="0"/>
        <v>308</v>
      </c>
      <c r="AI16" s="85">
        <f t="shared" si="1"/>
        <v>61.6</v>
      </c>
      <c r="AJ16" s="86">
        <f t="shared" si="2"/>
        <v>38</v>
      </c>
      <c r="AK16" s="86">
        <f t="shared" si="3"/>
        <v>0</v>
      </c>
      <c r="AL16" s="77" t="str">
        <f t="shared" si="4"/>
        <v>Pass</v>
      </c>
    </row>
    <row r="17" spans="1:38" ht="12.95" customHeight="1">
      <c r="A17" s="13">
        <v>12676915</v>
      </c>
      <c r="B17" s="38" t="s">
        <v>56</v>
      </c>
      <c r="C17" s="26" t="s">
        <v>151</v>
      </c>
      <c r="D17" s="26" t="s">
        <v>147</v>
      </c>
      <c r="E17" s="38" t="s">
        <v>148</v>
      </c>
      <c r="F17" s="57">
        <v>79</v>
      </c>
      <c r="G17" s="58" t="s">
        <v>179</v>
      </c>
      <c r="H17" s="36"/>
      <c r="I17" s="36"/>
      <c r="J17" s="58"/>
      <c r="K17" s="58"/>
      <c r="L17" s="58"/>
      <c r="M17" s="58"/>
      <c r="N17" s="58"/>
      <c r="O17" s="58"/>
      <c r="P17" s="58"/>
      <c r="Q17" s="58"/>
      <c r="R17" s="58">
        <v>46</v>
      </c>
      <c r="S17" s="58" t="s">
        <v>173</v>
      </c>
      <c r="T17" s="58">
        <v>60</v>
      </c>
      <c r="U17" s="58" t="s">
        <v>175</v>
      </c>
      <c r="V17" s="58">
        <v>61</v>
      </c>
      <c r="W17" s="58" t="s">
        <v>178</v>
      </c>
      <c r="X17" s="58"/>
      <c r="Y17" s="58"/>
      <c r="Z17" s="58">
        <v>75</v>
      </c>
      <c r="AA17" s="58" t="s">
        <v>178</v>
      </c>
      <c r="AB17" s="58"/>
      <c r="AC17" s="58"/>
      <c r="AD17" s="58"/>
      <c r="AE17" s="58"/>
      <c r="AF17" s="58"/>
      <c r="AG17" s="58"/>
      <c r="AH17" s="85">
        <f t="shared" si="0"/>
        <v>321</v>
      </c>
      <c r="AI17" s="85">
        <f t="shared" si="1"/>
        <v>64.2</v>
      </c>
      <c r="AJ17" s="86">
        <f t="shared" si="2"/>
        <v>30</v>
      </c>
      <c r="AK17" s="86">
        <f t="shared" si="3"/>
        <v>0</v>
      </c>
      <c r="AL17" s="77" t="str">
        <f t="shared" si="4"/>
        <v>Pass</v>
      </c>
    </row>
    <row r="18" spans="1:38" ht="12.95" customHeight="1">
      <c r="A18" s="13">
        <v>12676916</v>
      </c>
      <c r="B18" s="38" t="s">
        <v>57</v>
      </c>
      <c r="C18" s="26" t="s">
        <v>152</v>
      </c>
      <c r="D18" s="26" t="s">
        <v>147</v>
      </c>
      <c r="E18" s="38" t="s">
        <v>148</v>
      </c>
      <c r="F18" s="57">
        <v>90</v>
      </c>
      <c r="G18" s="58" t="s">
        <v>176</v>
      </c>
      <c r="H18" s="36"/>
      <c r="I18" s="36"/>
      <c r="J18" s="58"/>
      <c r="K18" s="58"/>
      <c r="L18" s="58"/>
      <c r="M18" s="58"/>
      <c r="N18" s="58"/>
      <c r="O18" s="58"/>
      <c r="P18" s="58"/>
      <c r="Q18" s="58"/>
      <c r="R18" s="58">
        <v>72</v>
      </c>
      <c r="S18" s="58" t="s">
        <v>177</v>
      </c>
      <c r="T18" s="58">
        <v>94</v>
      </c>
      <c r="U18" s="58" t="s">
        <v>180</v>
      </c>
      <c r="V18" s="58">
        <v>88</v>
      </c>
      <c r="W18" s="58" t="s">
        <v>176</v>
      </c>
      <c r="X18" s="58"/>
      <c r="Y18" s="58"/>
      <c r="Z18" s="58">
        <v>93</v>
      </c>
      <c r="AA18" s="58" t="s">
        <v>176</v>
      </c>
      <c r="AB18" s="58"/>
      <c r="AC18" s="58"/>
      <c r="AD18" s="58"/>
      <c r="AE18" s="58"/>
      <c r="AF18" s="58"/>
      <c r="AG18" s="58"/>
      <c r="AH18" s="85">
        <f t="shared" si="0"/>
        <v>437</v>
      </c>
      <c r="AI18" s="85">
        <f t="shared" si="1"/>
        <v>87.4</v>
      </c>
      <c r="AJ18" s="86">
        <f t="shared" si="2"/>
        <v>3</v>
      </c>
      <c r="AK18" s="86">
        <f t="shared" si="3"/>
        <v>0</v>
      </c>
      <c r="AL18" s="77" t="str">
        <f t="shared" si="4"/>
        <v>Pass</v>
      </c>
    </row>
    <row r="19" spans="1:38" ht="12.95" customHeight="1">
      <c r="A19" s="13">
        <v>12676917</v>
      </c>
      <c r="B19" s="38" t="s">
        <v>58</v>
      </c>
      <c r="C19" s="26" t="s">
        <v>151</v>
      </c>
      <c r="D19" s="26" t="s">
        <v>147</v>
      </c>
      <c r="E19" s="38" t="s">
        <v>148</v>
      </c>
      <c r="F19" s="57">
        <v>65</v>
      </c>
      <c r="G19" s="58" t="s">
        <v>175</v>
      </c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>
        <v>27</v>
      </c>
      <c r="S19" s="58" t="s">
        <v>181</v>
      </c>
      <c r="T19" s="58">
        <v>33</v>
      </c>
      <c r="U19" s="58" t="s">
        <v>181</v>
      </c>
      <c r="V19" s="58">
        <v>32</v>
      </c>
      <c r="W19" s="58" t="s">
        <v>181</v>
      </c>
      <c r="X19" s="58">
        <v>52</v>
      </c>
      <c r="Y19" s="58" t="s">
        <v>174</v>
      </c>
      <c r="Z19" s="58"/>
      <c r="AA19" s="58"/>
      <c r="AB19" s="58"/>
      <c r="AC19" s="58"/>
      <c r="AD19" s="58"/>
      <c r="AE19" s="58"/>
      <c r="AF19" s="58"/>
      <c r="AG19" s="58"/>
      <c r="AH19" s="85">
        <f t="shared" si="0"/>
        <v>209</v>
      </c>
      <c r="AI19" s="85">
        <f t="shared" si="1"/>
        <v>41.8</v>
      </c>
      <c r="AJ19" s="86" t="str">
        <f t="shared" si="2"/>
        <v/>
      </c>
      <c r="AK19" s="86">
        <f t="shared" si="3"/>
        <v>3</v>
      </c>
      <c r="AL19" s="94" t="str">
        <f t="shared" si="4"/>
        <v>Essential Repeat</v>
      </c>
    </row>
    <row r="20" spans="1:38" ht="12.95" customHeight="1">
      <c r="A20" s="13">
        <v>12676918</v>
      </c>
      <c r="B20" s="38" t="s">
        <v>59</v>
      </c>
      <c r="C20" s="26" t="s">
        <v>152</v>
      </c>
      <c r="D20" s="26" t="s">
        <v>147</v>
      </c>
      <c r="E20" s="38" t="s">
        <v>148</v>
      </c>
      <c r="F20" s="57">
        <v>95</v>
      </c>
      <c r="G20" s="58" t="s">
        <v>180</v>
      </c>
      <c r="H20" s="36"/>
      <c r="I20" s="36"/>
      <c r="J20" s="58"/>
      <c r="K20" s="58"/>
      <c r="L20" s="58"/>
      <c r="M20" s="58"/>
      <c r="N20" s="58"/>
      <c r="O20" s="58"/>
      <c r="P20" s="58"/>
      <c r="Q20" s="58"/>
      <c r="R20" s="58">
        <v>59</v>
      </c>
      <c r="S20" s="58" t="s">
        <v>178</v>
      </c>
      <c r="T20" s="58">
        <v>80</v>
      </c>
      <c r="U20" s="58" t="s">
        <v>176</v>
      </c>
      <c r="V20" s="58">
        <v>76</v>
      </c>
      <c r="W20" s="58" t="s">
        <v>177</v>
      </c>
      <c r="X20" s="58">
        <v>95</v>
      </c>
      <c r="Y20" s="58" t="s">
        <v>180</v>
      </c>
      <c r="Z20" s="58"/>
      <c r="AA20" s="58"/>
      <c r="AB20" s="58"/>
      <c r="AC20" s="58"/>
      <c r="AD20" s="58"/>
      <c r="AE20" s="58"/>
      <c r="AF20" s="58"/>
      <c r="AG20" s="58"/>
      <c r="AH20" s="85">
        <f t="shared" si="0"/>
        <v>405</v>
      </c>
      <c r="AI20" s="85">
        <f t="shared" si="1"/>
        <v>81</v>
      </c>
      <c r="AJ20" s="86">
        <f t="shared" si="2"/>
        <v>8</v>
      </c>
      <c r="AK20" s="86">
        <f t="shared" si="3"/>
        <v>0</v>
      </c>
      <c r="AL20" s="77" t="str">
        <f t="shared" si="4"/>
        <v>Pass</v>
      </c>
    </row>
    <row r="21" spans="1:38" ht="12.95" customHeight="1">
      <c r="A21" s="13">
        <v>12676919</v>
      </c>
      <c r="B21" s="38" t="s">
        <v>60</v>
      </c>
      <c r="C21" s="26" t="s">
        <v>151</v>
      </c>
      <c r="D21" s="26" t="s">
        <v>147</v>
      </c>
      <c r="E21" s="38" t="s">
        <v>148</v>
      </c>
      <c r="F21" s="57">
        <v>67</v>
      </c>
      <c r="G21" s="58" t="s">
        <v>175</v>
      </c>
      <c r="H21" s="36"/>
      <c r="I21" s="36"/>
      <c r="J21" s="58"/>
      <c r="K21" s="58"/>
      <c r="L21" s="58"/>
      <c r="M21" s="58"/>
      <c r="N21" s="58"/>
      <c r="O21" s="58"/>
      <c r="P21" s="58"/>
      <c r="Q21" s="58"/>
      <c r="R21" s="58">
        <v>55</v>
      </c>
      <c r="S21" s="58" t="s">
        <v>178</v>
      </c>
      <c r="T21" s="58">
        <v>59</v>
      </c>
      <c r="U21" s="58" t="s">
        <v>175</v>
      </c>
      <c r="V21" s="58">
        <v>50</v>
      </c>
      <c r="W21" s="58" t="s">
        <v>174</v>
      </c>
      <c r="X21" s="58"/>
      <c r="Y21" s="58"/>
      <c r="Z21" s="58">
        <v>86</v>
      </c>
      <c r="AA21" s="58" t="s">
        <v>177</v>
      </c>
      <c r="AB21" s="58"/>
      <c r="AC21" s="58"/>
      <c r="AD21" s="58"/>
      <c r="AE21" s="58"/>
      <c r="AF21" s="58"/>
      <c r="AG21" s="58"/>
      <c r="AH21" s="85">
        <f t="shared" si="0"/>
        <v>317</v>
      </c>
      <c r="AI21" s="85">
        <f t="shared" si="1"/>
        <v>63.4</v>
      </c>
      <c r="AJ21" s="86">
        <f t="shared" si="2"/>
        <v>31</v>
      </c>
      <c r="AK21" s="86">
        <f t="shared" si="3"/>
        <v>0</v>
      </c>
      <c r="AL21" s="77" t="str">
        <f t="shared" si="4"/>
        <v>Pass</v>
      </c>
    </row>
    <row r="22" spans="1:38" ht="12.95" customHeight="1">
      <c r="A22" s="13">
        <v>12676920</v>
      </c>
      <c r="B22" s="38" t="s">
        <v>61</v>
      </c>
      <c r="C22" s="26" t="s">
        <v>152</v>
      </c>
      <c r="D22" s="26" t="s">
        <v>147</v>
      </c>
      <c r="E22" s="38" t="s">
        <v>148</v>
      </c>
      <c r="F22" s="57">
        <v>79</v>
      </c>
      <c r="G22" s="58" t="s">
        <v>179</v>
      </c>
      <c r="H22" s="36"/>
      <c r="I22" s="36"/>
      <c r="J22" s="58"/>
      <c r="K22" s="58"/>
      <c r="L22" s="58"/>
      <c r="M22" s="58"/>
      <c r="N22" s="58"/>
      <c r="O22" s="58"/>
      <c r="P22" s="58"/>
      <c r="Q22" s="58"/>
      <c r="R22" s="58">
        <v>63</v>
      </c>
      <c r="S22" s="58" t="s">
        <v>179</v>
      </c>
      <c r="T22" s="58">
        <v>80</v>
      </c>
      <c r="U22" s="58" t="s">
        <v>176</v>
      </c>
      <c r="V22" s="58">
        <v>69</v>
      </c>
      <c r="W22" s="58" t="s">
        <v>179</v>
      </c>
      <c r="X22" s="58">
        <v>78</v>
      </c>
      <c r="Y22" s="58" t="s">
        <v>177</v>
      </c>
      <c r="Z22" s="58"/>
      <c r="AA22" s="58"/>
      <c r="AB22" s="58"/>
      <c r="AC22" s="58"/>
      <c r="AD22" s="58"/>
      <c r="AE22" s="58"/>
      <c r="AF22" s="58"/>
      <c r="AG22" s="58"/>
      <c r="AH22" s="85">
        <f t="shared" si="0"/>
        <v>369</v>
      </c>
      <c r="AI22" s="85">
        <f t="shared" si="1"/>
        <v>73.8</v>
      </c>
      <c r="AJ22" s="86">
        <f t="shared" si="2"/>
        <v>13</v>
      </c>
      <c r="AK22" s="86">
        <f t="shared" si="3"/>
        <v>0</v>
      </c>
      <c r="AL22" s="77" t="str">
        <f t="shared" si="4"/>
        <v>Pass</v>
      </c>
    </row>
    <row r="23" spans="1:38" ht="12.95" customHeight="1">
      <c r="A23" s="13">
        <v>12676921</v>
      </c>
      <c r="B23" s="38" t="s">
        <v>62</v>
      </c>
      <c r="C23" s="26" t="s">
        <v>152</v>
      </c>
      <c r="D23" s="26" t="s">
        <v>147</v>
      </c>
      <c r="E23" s="38" t="s">
        <v>148</v>
      </c>
      <c r="F23" s="57">
        <v>95</v>
      </c>
      <c r="G23" s="58" t="s">
        <v>180</v>
      </c>
      <c r="H23" s="36"/>
      <c r="I23" s="3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>
        <v>91</v>
      </c>
      <c r="U23" s="58" t="s">
        <v>180</v>
      </c>
      <c r="V23" s="58">
        <v>97</v>
      </c>
      <c r="W23" s="58" t="s">
        <v>180</v>
      </c>
      <c r="X23" s="58">
        <v>91</v>
      </c>
      <c r="Y23" s="58" t="s">
        <v>180</v>
      </c>
      <c r="Z23" s="58"/>
      <c r="AA23" s="58"/>
      <c r="AB23" s="58">
        <v>97</v>
      </c>
      <c r="AC23" s="58" t="s">
        <v>180</v>
      </c>
      <c r="AD23" s="58"/>
      <c r="AE23" s="58"/>
      <c r="AF23" s="58"/>
      <c r="AG23" s="58"/>
      <c r="AH23" s="85">
        <f t="shared" si="0"/>
        <v>471</v>
      </c>
      <c r="AI23" s="85">
        <f t="shared" si="1"/>
        <v>94.2</v>
      </c>
      <c r="AJ23" s="86">
        <f t="shared" si="2"/>
        <v>1</v>
      </c>
      <c r="AK23" s="86">
        <f t="shared" si="3"/>
        <v>0</v>
      </c>
      <c r="AL23" s="77" t="str">
        <f t="shared" si="4"/>
        <v>Pass</v>
      </c>
    </row>
    <row r="24" spans="1:38" ht="12.95" customHeight="1">
      <c r="A24" s="13">
        <v>12676922</v>
      </c>
      <c r="B24" s="38" t="s">
        <v>63</v>
      </c>
      <c r="C24" s="26" t="s">
        <v>152</v>
      </c>
      <c r="D24" s="26" t="s">
        <v>147</v>
      </c>
      <c r="E24" s="38" t="s">
        <v>148</v>
      </c>
      <c r="F24" s="57">
        <v>89</v>
      </c>
      <c r="G24" s="58" t="s">
        <v>176</v>
      </c>
      <c r="H24" s="36"/>
      <c r="I24" s="36"/>
      <c r="J24" s="58"/>
      <c r="K24" s="58"/>
      <c r="L24" s="58"/>
      <c r="M24" s="58"/>
      <c r="N24" s="58"/>
      <c r="O24" s="58"/>
      <c r="P24" s="58"/>
      <c r="Q24" s="58"/>
      <c r="R24" s="58">
        <v>74</v>
      </c>
      <c r="S24" s="58" t="s">
        <v>177</v>
      </c>
      <c r="T24" s="58">
        <v>90</v>
      </c>
      <c r="U24" s="58" t="s">
        <v>180</v>
      </c>
      <c r="V24" s="58">
        <v>91</v>
      </c>
      <c r="W24" s="58" t="s">
        <v>180</v>
      </c>
      <c r="X24" s="58">
        <v>89</v>
      </c>
      <c r="Y24" s="58" t="s">
        <v>176</v>
      </c>
      <c r="Z24" s="58"/>
      <c r="AA24" s="58"/>
      <c r="AB24" s="58"/>
      <c r="AC24" s="58"/>
      <c r="AD24" s="58"/>
      <c r="AE24" s="58"/>
      <c r="AF24" s="58"/>
      <c r="AG24" s="58"/>
      <c r="AH24" s="85">
        <f t="shared" si="0"/>
        <v>433</v>
      </c>
      <c r="AI24" s="85">
        <f t="shared" si="1"/>
        <v>86.6</v>
      </c>
      <c r="AJ24" s="86">
        <f t="shared" si="2"/>
        <v>5</v>
      </c>
      <c r="AK24" s="86">
        <f t="shared" si="3"/>
        <v>0</v>
      </c>
      <c r="AL24" s="77" t="str">
        <f t="shared" si="4"/>
        <v>Pass</v>
      </c>
    </row>
    <row r="25" spans="1:38" ht="12.95" customHeight="1">
      <c r="A25" s="13">
        <v>12676923</v>
      </c>
      <c r="B25" s="38" t="s">
        <v>64</v>
      </c>
      <c r="C25" s="26" t="s">
        <v>152</v>
      </c>
      <c r="D25" s="26" t="s">
        <v>147</v>
      </c>
      <c r="E25" s="38" t="s">
        <v>148</v>
      </c>
      <c r="F25" s="57">
        <v>68</v>
      </c>
      <c r="G25" s="58" t="s">
        <v>175</v>
      </c>
      <c r="H25" s="36"/>
      <c r="I25" s="36"/>
      <c r="J25" s="58"/>
      <c r="K25" s="58"/>
      <c r="L25" s="58"/>
      <c r="M25" s="58"/>
      <c r="N25" s="58"/>
      <c r="O25" s="58"/>
      <c r="P25" s="58"/>
      <c r="Q25" s="58"/>
      <c r="R25" s="58">
        <v>24</v>
      </c>
      <c r="S25" s="58" t="s">
        <v>181</v>
      </c>
      <c r="T25" s="58">
        <v>32</v>
      </c>
      <c r="U25" s="58" t="s">
        <v>181</v>
      </c>
      <c r="V25" s="58">
        <v>36</v>
      </c>
      <c r="W25" s="58" t="s">
        <v>181</v>
      </c>
      <c r="X25" s="58"/>
      <c r="Y25" s="58"/>
      <c r="Z25" s="58">
        <v>72</v>
      </c>
      <c r="AA25" s="58" t="s">
        <v>178</v>
      </c>
      <c r="AB25" s="58"/>
      <c r="AC25" s="58"/>
      <c r="AD25" s="58"/>
      <c r="AE25" s="58"/>
      <c r="AF25" s="58"/>
      <c r="AG25" s="58"/>
      <c r="AH25" s="85">
        <f t="shared" si="0"/>
        <v>232</v>
      </c>
      <c r="AI25" s="85">
        <f t="shared" si="1"/>
        <v>46.4</v>
      </c>
      <c r="AJ25" s="86" t="str">
        <f t="shared" si="2"/>
        <v/>
      </c>
      <c r="AK25" s="86">
        <f t="shared" si="3"/>
        <v>3</v>
      </c>
      <c r="AL25" s="94" t="str">
        <f t="shared" si="4"/>
        <v>Essential Repeat</v>
      </c>
    </row>
    <row r="26" spans="1:38" ht="12.95" customHeight="1">
      <c r="A26" s="13">
        <v>12676924</v>
      </c>
      <c r="B26" s="38" t="s">
        <v>65</v>
      </c>
      <c r="C26" s="26" t="s">
        <v>151</v>
      </c>
      <c r="D26" s="26" t="s">
        <v>147</v>
      </c>
      <c r="E26" s="38" t="s">
        <v>148</v>
      </c>
      <c r="F26" s="57">
        <v>46</v>
      </c>
      <c r="G26" s="58" t="s">
        <v>174</v>
      </c>
      <c r="H26" s="36"/>
      <c r="I26" s="36"/>
      <c r="J26" s="58"/>
      <c r="K26" s="58"/>
      <c r="L26" s="58"/>
      <c r="M26" s="58"/>
      <c r="N26" s="58"/>
      <c r="O26" s="58"/>
      <c r="P26" s="58"/>
      <c r="Q26" s="58"/>
      <c r="R26" s="58">
        <v>43</v>
      </c>
      <c r="S26" s="58" t="s">
        <v>174</v>
      </c>
      <c r="T26" s="58">
        <v>59</v>
      </c>
      <c r="U26" s="58" t="s">
        <v>175</v>
      </c>
      <c r="V26" s="58">
        <v>51</v>
      </c>
      <c r="W26" s="58" t="s">
        <v>174</v>
      </c>
      <c r="X26" s="58"/>
      <c r="Y26" s="58"/>
      <c r="Z26" s="58">
        <v>73</v>
      </c>
      <c r="AA26" s="58" t="s">
        <v>178</v>
      </c>
      <c r="AB26" s="58"/>
      <c r="AC26" s="58"/>
      <c r="AD26" s="58"/>
      <c r="AE26" s="58"/>
      <c r="AF26" s="58"/>
      <c r="AG26" s="58"/>
      <c r="AH26" s="85">
        <f t="shared" ref="AH26:AH56" si="5">SUM(F26:AG26)</f>
        <v>272</v>
      </c>
      <c r="AI26" s="85">
        <f t="shared" ref="AI26:AI56" si="6">AH26/5</f>
        <v>54.4</v>
      </c>
      <c r="AJ26" s="86">
        <f t="shared" si="2"/>
        <v>49</v>
      </c>
      <c r="AK26" s="86">
        <f t="shared" ref="AK26:AK56" si="7">COUNTIF(F26:AG26,"E")</f>
        <v>0</v>
      </c>
      <c r="AL26" s="77" t="str">
        <f t="shared" ref="AL26:AL56" si="8">IF(AK26&gt;1,"Essential Repeat",IF(AK26=1,"Comp","Pass"))</f>
        <v>Pass</v>
      </c>
    </row>
    <row r="27" spans="1:38" ht="12.95" customHeight="1">
      <c r="A27" s="13">
        <v>12676925</v>
      </c>
      <c r="B27" s="38" t="s">
        <v>66</v>
      </c>
      <c r="C27" s="26" t="s">
        <v>152</v>
      </c>
      <c r="D27" s="26" t="s">
        <v>147</v>
      </c>
      <c r="E27" s="38" t="s">
        <v>148</v>
      </c>
      <c r="F27" s="57">
        <v>80</v>
      </c>
      <c r="G27" s="58" t="s">
        <v>179</v>
      </c>
      <c r="H27" s="36"/>
      <c r="I27" s="36"/>
      <c r="J27" s="58"/>
      <c r="K27" s="58"/>
      <c r="L27" s="58"/>
      <c r="M27" s="58"/>
      <c r="N27" s="58"/>
      <c r="O27" s="58"/>
      <c r="P27" s="58"/>
      <c r="Q27" s="58"/>
      <c r="R27" s="58">
        <v>46</v>
      </c>
      <c r="S27" s="58" t="s">
        <v>173</v>
      </c>
      <c r="T27" s="58">
        <v>66</v>
      </c>
      <c r="U27" s="58" t="s">
        <v>179</v>
      </c>
      <c r="V27" s="58">
        <v>52</v>
      </c>
      <c r="W27" s="58" t="s">
        <v>174</v>
      </c>
      <c r="X27" s="58"/>
      <c r="Y27" s="58"/>
      <c r="Z27" s="58">
        <v>68</v>
      </c>
      <c r="AA27" s="58" t="s">
        <v>175</v>
      </c>
      <c r="AB27" s="58"/>
      <c r="AC27" s="58"/>
      <c r="AD27" s="58"/>
      <c r="AE27" s="58"/>
      <c r="AF27" s="58"/>
      <c r="AG27" s="58"/>
      <c r="AH27" s="85">
        <f t="shared" si="5"/>
        <v>312</v>
      </c>
      <c r="AI27" s="85">
        <f t="shared" si="6"/>
        <v>62.4</v>
      </c>
      <c r="AJ27" s="86">
        <f t="shared" si="2"/>
        <v>32</v>
      </c>
      <c r="AK27" s="86">
        <f t="shared" si="7"/>
        <v>0</v>
      </c>
      <c r="AL27" s="77" t="str">
        <f t="shared" si="8"/>
        <v>Pass</v>
      </c>
    </row>
    <row r="28" spans="1:38" ht="12.95" customHeight="1">
      <c r="A28" s="13">
        <v>12676926</v>
      </c>
      <c r="B28" s="38" t="s">
        <v>67</v>
      </c>
      <c r="C28" s="26" t="s">
        <v>151</v>
      </c>
      <c r="D28" s="26" t="s">
        <v>147</v>
      </c>
      <c r="E28" s="38" t="s">
        <v>148</v>
      </c>
      <c r="F28" s="57">
        <v>65</v>
      </c>
      <c r="G28" s="58" t="s">
        <v>175</v>
      </c>
      <c r="H28" s="36"/>
      <c r="I28" s="36"/>
      <c r="J28" s="58"/>
      <c r="K28" s="58"/>
      <c r="L28" s="58"/>
      <c r="M28" s="58"/>
      <c r="N28" s="58"/>
      <c r="O28" s="58"/>
      <c r="P28" s="58"/>
      <c r="Q28" s="58"/>
      <c r="R28" s="58">
        <v>25</v>
      </c>
      <c r="S28" s="58" t="s">
        <v>181</v>
      </c>
      <c r="T28" s="58">
        <v>52</v>
      </c>
      <c r="U28" s="58" t="s">
        <v>173</v>
      </c>
      <c r="V28" s="58">
        <v>50</v>
      </c>
      <c r="W28" s="58" t="s">
        <v>174</v>
      </c>
      <c r="X28" s="58"/>
      <c r="Y28" s="58"/>
      <c r="Z28" s="58">
        <v>63</v>
      </c>
      <c r="AA28" s="58" t="s">
        <v>175</v>
      </c>
      <c r="AB28" s="58"/>
      <c r="AC28" s="58"/>
      <c r="AD28" s="58"/>
      <c r="AE28" s="58"/>
      <c r="AF28" s="58"/>
      <c r="AG28" s="58"/>
      <c r="AH28" s="85">
        <f t="shared" si="5"/>
        <v>255</v>
      </c>
      <c r="AI28" s="85">
        <f t="shared" si="6"/>
        <v>51</v>
      </c>
      <c r="AJ28" s="86" t="str">
        <f t="shared" si="2"/>
        <v/>
      </c>
      <c r="AK28" s="86">
        <f t="shared" si="7"/>
        <v>1</v>
      </c>
      <c r="AL28" s="77" t="str">
        <f t="shared" si="8"/>
        <v>Comp</v>
      </c>
    </row>
    <row r="29" spans="1:38" ht="12.95" customHeight="1">
      <c r="A29" s="13">
        <v>12676927</v>
      </c>
      <c r="B29" s="38" t="s">
        <v>68</v>
      </c>
      <c r="C29" s="26" t="s">
        <v>152</v>
      </c>
      <c r="D29" s="26" t="s">
        <v>147</v>
      </c>
      <c r="E29" s="38" t="s">
        <v>148</v>
      </c>
      <c r="F29" s="57">
        <v>75</v>
      </c>
      <c r="G29" s="58" t="s">
        <v>178</v>
      </c>
      <c r="H29" s="58">
        <v>75</v>
      </c>
      <c r="I29" s="58" t="s">
        <v>179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>
        <v>48</v>
      </c>
      <c r="U29" s="58" t="s">
        <v>174</v>
      </c>
      <c r="V29" s="58">
        <v>51</v>
      </c>
      <c r="W29" s="58" t="s">
        <v>174</v>
      </c>
      <c r="X29" s="58">
        <v>73</v>
      </c>
      <c r="Y29" s="58" t="s">
        <v>179</v>
      </c>
      <c r="Z29" s="58"/>
      <c r="AA29" s="58"/>
      <c r="AB29" s="58"/>
      <c r="AC29" s="58"/>
      <c r="AD29" s="58"/>
      <c r="AE29" s="58"/>
      <c r="AF29" s="58"/>
      <c r="AG29" s="58"/>
      <c r="AH29" s="85">
        <f t="shared" si="5"/>
        <v>322</v>
      </c>
      <c r="AI29" s="85">
        <f t="shared" si="6"/>
        <v>64.400000000000006</v>
      </c>
      <c r="AJ29" s="86">
        <f t="shared" si="2"/>
        <v>29</v>
      </c>
      <c r="AK29" s="86">
        <f t="shared" si="7"/>
        <v>0</v>
      </c>
      <c r="AL29" s="77" t="str">
        <f t="shared" si="8"/>
        <v>Pass</v>
      </c>
    </row>
    <row r="30" spans="1:38" ht="12.95" customHeight="1">
      <c r="A30" s="13">
        <v>12676928</v>
      </c>
      <c r="B30" s="38" t="s">
        <v>69</v>
      </c>
      <c r="C30" s="26" t="s">
        <v>152</v>
      </c>
      <c r="D30" s="26" t="s">
        <v>147</v>
      </c>
      <c r="E30" s="38" t="s">
        <v>148</v>
      </c>
      <c r="F30" s="57">
        <v>73</v>
      </c>
      <c r="G30" s="58" t="s">
        <v>178</v>
      </c>
      <c r="H30" s="36"/>
      <c r="I30" s="3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>
        <v>48</v>
      </c>
      <c r="U30" s="58" t="s">
        <v>174</v>
      </c>
      <c r="V30" s="58">
        <v>52</v>
      </c>
      <c r="W30" s="58" t="s">
        <v>174</v>
      </c>
      <c r="X30" s="58">
        <v>54</v>
      </c>
      <c r="Y30" s="58" t="s">
        <v>174</v>
      </c>
      <c r="Z30" s="58"/>
      <c r="AA30" s="58"/>
      <c r="AB30" s="58">
        <v>85</v>
      </c>
      <c r="AC30" s="58" t="s">
        <v>178</v>
      </c>
      <c r="AD30" s="58"/>
      <c r="AE30" s="58"/>
      <c r="AF30" s="58"/>
      <c r="AG30" s="58"/>
      <c r="AH30" s="85">
        <f t="shared" si="5"/>
        <v>312</v>
      </c>
      <c r="AI30" s="85">
        <f t="shared" si="6"/>
        <v>62.4</v>
      </c>
      <c r="AJ30" s="86">
        <f t="shared" si="2"/>
        <v>32</v>
      </c>
      <c r="AK30" s="86">
        <f t="shared" si="7"/>
        <v>0</v>
      </c>
      <c r="AL30" s="77" t="str">
        <f t="shared" si="8"/>
        <v>Pass</v>
      </c>
    </row>
    <row r="31" spans="1:38" ht="12.95" customHeight="1">
      <c r="A31" s="13">
        <v>12676929</v>
      </c>
      <c r="B31" s="38" t="s">
        <v>70</v>
      </c>
      <c r="C31" s="26" t="s">
        <v>151</v>
      </c>
      <c r="D31" s="26" t="s">
        <v>147</v>
      </c>
      <c r="E31" s="38" t="s">
        <v>148</v>
      </c>
      <c r="F31" s="57">
        <v>68</v>
      </c>
      <c r="G31" s="58" t="s">
        <v>175</v>
      </c>
      <c r="H31" s="36"/>
      <c r="I31" s="36"/>
      <c r="J31" s="58"/>
      <c r="K31" s="58"/>
      <c r="L31" s="58"/>
      <c r="M31" s="58"/>
      <c r="N31" s="58"/>
      <c r="O31" s="58"/>
      <c r="P31" s="58"/>
      <c r="Q31" s="58"/>
      <c r="R31" s="58">
        <v>79</v>
      </c>
      <c r="S31" s="58" t="s">
        <v>176</v>
      </c>
      <c r="T31" s="58">
        <v>94</v>
      </c>
      <c r="U31" s="58" t="s">
        <v>180</v>
      </c>
      <c r="V31" s="58">
        <v>82</v>
      </c>
      <c r="W31" s="58" t="s">
        <v>176</v>
      </c>
      <c r="X31" s="58"/>
      <c r="Y31" s="58"/>
      <c r="Z31" s="58">
        <v>99</v>
      </c>
      <c r="AA31" s="58" t="s">
        <v>180</v>
      </c>
      <c r="AB31" s="36"/>
      <c r="AC31" s="36"/>
      <c r="AD31" s="58"/>
      <c r="AE31" s="58"/>
      <c r="AF31" s="58"/>
      <c r="AG31" s="58"/>
      <c r="AH31" s="85">
        <f t="shared" si="5"/>
        <v>422</v>
      </c>
      <c r="AI31" s="85">
        <f t="shared" si="6"/>
        <v>84.4</v>
      </c>
      <c r="AJ31" s="86">
        <f t="shared" si="2"/>
        <v>6</v>
      </c>
      <c r="AK31" s="86">
        <f t="shared" si="7"/>
        <v>0</v>
      </c>
      <c r="AL31" s="77" t="str">
        <f t="shared" si="8"/>
        <v>Pass</v>
      </c>
    </row>
    <row r="32" spans="1:38" ht="12.95" customHeight="1">
      <c r="A32" s="13">
        <v>12676930</v>
      </c>
      <c r="B32" s="38" t="s">
        <v>71</v>
      </c>
      <c r="C32" s="26" t="s">
        <v>152</v>
      </c>
      <c r="D32" s="26" t="s">
        <v>147</v>
      </c>
      <c r="E32" s="38" t="s">
        <v>148</v>
      </c>
      <c r="F32" s="57">
        <v>53</v>
      </c>
      <c r="G32" s="58" t="s">
        <v>173</v>
      </c>
      <c r="H32" s="36"/>
      <c r="I32" s="36"/>
      <c r="J32" s="58"/>
      <c r="K32" s="58"/>
      <c r="L32" s="58"/>
      <c r="M32" s="58"/>
      <c r="N32" s="58"/>
      <c r="O32" s="58"/>
      <c r="P32" s="58"/>
      <c r="Q32" s="58"/>
      <c r="R32" s="58">
        <v>44</v>
      </c>
      <c r="S32" s="58" t="s">
        <v>174</v>
      </c>
      <c r="T32" s="58">
        <v>48</v>
      </c>
      <c r="U32" s="58" t="s">
        <v>174</v>
      </c>
      <c r="V32" s="58">
        <v>53</v>
      </c>
      <c r="W32" s="58" t="s">
        <v>173</v>
      </c>
      <c r="X32" s="58"/>
      <c r="Y32" s="58"/>
      <c r="Z32" s="58">
        <v>76</v>
      </c>
      <c r="AA32" s="58" t="s">
        <v>178</v>
      </c>
      <c r="AB32" s="58"/>
      <c r="AC32" s="58"/>
      <c r="AD32" s="58"/>
      <c r="AE32" s="58"/>
      <c r="AF32" s="58"/>
      <c r="AG32" s="58"/>
      <c r="AH32" s="85">
        <f t="shared" si="5"/>
        <v>274</v>
      </c>
      <c r="AI32" s="85">
        <f t="shared" si="6"/>
        <v>54.8</v>
      </c>
      <c r="AJ32" s="86">
        <f t="shared" si="2"/>
        <v>47</v>
      </c>
      <c r="AK32" s="86">
        <f t="shared" si="7"/>
        <v>0</v>
      </c>
      <c r="AL32" s="77" t="str">
        <f t="shared" si="8"/>
        <v>Pass</v>
      </c>
    </row>
    <row r="33" spans="1:38" ht="12.95" customHeight="1">
      <c r="A33" s="13">
        <v>12676931</v>
      </c>
      <c r="B33" s="38" t="s">
        <v>72</v>
      </c>
      <c r="C33" s="26" t="s">
        <v>152</v>
      </c>
      <c r="D33" s="26" t="s">
        <v>147</v>
      </c>
      <c r="E33" s="38" t="s">
        <v>148</v>
      </c>
      <c r="F33" s="57">
        <v>76</v>
      </c>
      <c r="G33" s="58" t="s">
        <v>179</v>
      </c>
      <c r="H33" s="36"/>
      <c r="I33" s="36"/>
      <c r="J33" s="58"/>
      <c r="K33" s="58"/>
      <c r="L33" s="58"/>
      <c r="M33" s="58"/>
      <c r="N33" s="58"/>
      <c r="O33" s="58"/>
      <c r="P33" s="58"/>
      <c r="Q33" s="58"/>
      <c r="R33" s="58">
        <v>51</v>
      </c>
      <c r="S33" s="58" t="s">
        <v>173</v>
      </c>
      <c r="T33" s="58">
        <v>64</v>
      </c>
      <c r="U33" s="58" t="s">
        <v>178</v>
      </c>
      <c r="V33" s="58">
        <v>63</v>
      </c>
      <c r="W33" s="58" t="s">
        <v>178</v>
      </c>
      <c r="X33" s="58"/>
      <c r="Y33" s="58"/>
      <c r="Z33" s="58">
        <v>86</v>
      </c>
      <c r="AA33" s="58" t="s">
        <v>177</v>
      </c>
      <c r="AB33" s="58"/>
      <c r="AC33" s="58"/>
      <c r="AD33" s="58"/>
      <c r="AE33" s="58"/>
      <c r="AF33" s="58"/>
      <c r="AG33" s="58"/>
      <c r="AH33" s="85">
        <f t="shared" si="5"/>
        <v>340</v>
      </c>
      <c r="AI33" s="85">
        <f t="shared" si="6"/>
        <v>68</v>
      </c>
      <c r="AJ33" s="86">
        <f t="shared" si="2"/>
        <v>21</v>
      </c>
      <c r="AK33" s="86">
        <f t="shared" si="7"/>
        <v>0</v>
      </c>
      <c r="AL33" s="77" t="str">
        <f t="shared" si="8"/>
        <v>Pass</v>
      </c>
    </row>
    <row r="34" spans="1:38" ht="12.95" customHeight="1">
      <c r="A34" s="13">
        <v>12676932</v>
      </c>
      <c r="B34" s="38" t="s">
        <v>73</v>
      </c>
      <c r="C34" s="26" t="s">
        <v>152</v>
      </c>
      <c r="D34" s="26" t="s">
        <v>147</v>
      </c>
      <c r="E34" s="38" t="s">
        <v>148</v>
      </c>
      <c r="F34" s="57">
        <v>69</v>
      </c>
      <c r="G34" s="58" t="s">
        <v>178</v>
      </c>
      <c r="H34" s="58">
        <v>70</v>
      </c>
      <c r="I34" s="58" t="s">
        <v>178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>
        <v>62</v>
      </c>
      <c r="U34" s="58" t="s">
        <v>178</v>
      </c>
      <c r="V34" s="58">
        <v>63</v>
      </c>
      <c r="W34" s="58" t="s">
        <v>178</v>
      </c>
      <c r="X34" s="58">
        <v>80</v>
      </c>
      <c r="Y34" s="58" t="s">
        <v>177</v>
      </c>
      <c r="Z34" s="58"/>
      <c r="AA34" s="58"/>
      <c r="AB34" s="58"/>
      <c r="AC34" s="58"/>
      <c r="AD34" s="58"/>
      <c r="AE34" s="58"/>
      <c r="AF34" s="58"/>
      <c r="AG34" s="58"/>
      <c r="AH34" s="85">
        <f t="shared" si="5"/>
        <v>344</v>
      </c>
      <c r="AI34" s="85">
        <f t="shared" si="6"/>
        <v>68.8</v>
      </c>
      <c r="AJ34" s="86">
        <f t="shared" si="2"/>
        <v>18</v>
      </c>
      <c r="AK34" s="86">
        <f t="shared" si="7"/>
        <v>0</v>
      </c>
      <c r="AL34" s="77" t="str">
        <f t="shared" si="8"/>
        <v>Pass</v>
      </c>
    </row>
    <row r="35" spans="1:38" ht="12.95" customHeight="1">
      <c r="A35" s="13">
        <v>12676933</v>
      </c>
      <c r="B35" s="38" t="s">
        <v>74</v>
      </c>
      <c r="C35" s="26" t="s">
        <v>152</v>
      </c>
      <c r="D35" s="26" t="s">
        <v>147</v>
      </c>
      <c r="E35" s="38" t="s">
        <v>148</v>
      </c>
      <c r="F35" s="57">
        <v>59</v>
      </c>
      <c r="G35" s="58" t="s">
        <v>173</v>
      </c>
      <c r="H35" s="36"/>
      <c r="I35" s="36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>
        <v>51</v>
      </c>
      <c r="U35" s="58" t="s">
        <v>174</v>
      </c>
      <c r="V35" s="58">
        <v>55</v>
      </c>
      <c r="W35" s="58" t="s">
        <v>173</v>
      </c>
      <c r="X35" s="58">
        <v>78</v>
      </c>
      <c r="Y35" s="58" t="s">
        <v>177</v>
      </c>
      <c r="Z35" s="58"/>
      <c r="AA35" s="58"/>
      <c r="AB35" s="58">
        <v>88</v>
      </c>
      <c r="AC35" s="58" t="s">
        <v>179</v>
      </c>
      <c r="AD35" s="58"/>
      <c r="AE35" s="58"/>
      <c r="AF35" s="58"/>
      <c r="AG35" s="58"/>
      <c r="AH35" s="85">
        <f t="shared" si="5"/>
        <v>331</v>
      </c>
      <c r="AI35" s="85">
        <f t="shared" si="6"/>
        <v>66.2</v>
      </c>
      <c r="AJ35" s="86">
        <f t="shared" si="2"/>
        <v>24</v>
      </c>
      <c r="AK35" s="86">
        <f t="shared" si="7"/>
        <v>0</v>
      </c>
      <c r="AL35" s="77" t="str">
        <f t="shared" si="8"/>
        <v>Pass</v>
      </c>
    </row>
    <row r="36" spans="1:38" ht="12.95" customHeight="1">
      <c r="A36" s="13">
        <v>12676934</v>
      </c>
      <c r="B36" s="38" t="s">
        <v>75</v>
      </c>
      <c r="C36" s="26" t="s">
        <v>151</v>
      </c>
      <c r="D36" s="26" t="s">
        <v>147</v>
      </c>
      <c r="E36" s="38" t="s">
        <v>148</v>
      </c>
      <c r="F36" s="57">
        <v>73</v>
      </c>
      <c r="G36" s="58" t="s">
        <v>178</v>
      </c>
      <c r="H36" s="36"/>
      <c r="I36" s="36"/>
      <c r="J36" s="58"/>
      <c r="K36" s="58"/>
      <c r="L36" s="58"/>
      <c r="M36" s="58"/>
      <c r="N36" s="58"/>
      <c r="O36" s="58"/>
      <c r="P36" s="58"/>
      <c r="Q36" s="58"/>
      <c r="R36" s="58">
        <v>51</v>
      </c>
      <c r="S36" s="58" t="s">
        <v>173</v>
      </c>
      <c r="T36" s="58">
        <v>50</v>
      </c>
      <c r="U36" s="58" t="s">
        <v>174</v>
      </c>
      <c r="V36" s="58">
        <v>58</v>
      </c>
      <c r="W36" s="58" t="s">
        <v>173</v>
      </c>
      <c r="X36" s="58"/>
      <c r="Y36" s="58"/>
      <c r="Z36" s="58">
        <v>93</v>
      </c>
      <c r="AA36" s="58" t="s">
        <v>176</v>
      </c>
      <c r="AB36" s="58"/>
      <c r="AC36" s="58"/>
      <c r="AD36" s="58"/>
      <c r="AE36" s="58"/>
      <c r="AF36" s="58"/>
      <c r="AG36" s="58"/>
      <c r="AH36" s="85">
        <f t="shared" si="5"/>
        <v>325</v>
      </c>
      <c r="AI36" s="85">
        <f t="shared" si="6"/>
        <v>65</v>
      </c>
      <c r="AJ36" s="86">
        <f t="shared" ref="AJ36:AJ67" si="9">IF(AL36="Pass",RANK(AH36,$AH$4:$AH$89,0),"")</f>
        <v>26</v>
      </c>
      <c r="AK36" s="86">
        <f t="shared" si="7"/>
        <v>0</v>
      </c>
      <c r="AL36" s="77" t="str">
        <f t="shared" si="8"/>
        <v>Pass</v>
      </c>
    </row>
    <row r="37" spans="1:38" ht="12.95" customHeight="1">
      <c r="A37" s="13">
        <v>12676935</v>
      </c>
      <c r="B37" s="81" t="s">
        <v>76</v>
      </c>
      <c r="C37" s="26" t="s">
        <v>151</v>
      </c>
      <c r="D37" s="26" t="s">
        <v>147</v>
      </c>
      <c r="E37" s="38" t="s">
        <v>148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87" t="s">
        <v>200</v>
      </c>
      <c r="AI37" s="87" t="s">
        <v>200</v>
      </c>
      <c r="AJ37" s="86" t="str">
        <f t="shared" si="9"/>
        <v/>
      </c>
      <c r="AK37" s="87" t="s">
        <v>200</v>
      </c>
      <c r="AL37" s="95" t="s">
        <v>200</v>
      </c>
    </row>
    <row r="38" spans="1:38" ht="12.95" customHeight="1">
      <c r="A38" s="13">
        <v>12676936</v>
      </c>
      <c r="B38" s="38" t="s">
        <v>77</v>
      </c>
      <c r="C38" s="26" t="s">
        <v>151</v>
      </c>
      <c r="D38" s="26" t="s">
        <v>147</v>
      </c>
      <c r="E38" s="38" t="s">
        <v>148</v>
      </c>
      <c r="F38" s="57">
        <v>79</v>
      </c>
      <c r="G38" s="58" t="s">
        <v>179</v>
      </c>
      <c r="H38" s="36"/>
      <c r="I38" s="36"/>
      <c r="J38" s="58"/>
      <c r="K38" s="58"/>
      <c r="L38" s="58"/>
      <c r="M38" s="58"/>
      <c r="N38" s="58"/>
      <c r="O38" s="58"/>
      <c r="P38" s="58"/>
      <c r="Q38" s="58"/>
      <c r="R38" s="58">
        <v>27</v>
      </c>
      <c r="S38" s="58" t="s">
        <v>181</v>
      </c>
      <c r="T38" s="58">
        <v>48</v>
      </c>
      <c r="U38" s="58" t="s">
        <v>174</v>
      </c>
      <c r="V38" s="58">
        <v>48</v>
      </c>
      <c r="W38" s="58" t="s">
        <v>174</v>
      </c>
      <c r="X38" s="58"/>
      <c r="Y38" s="58"/>
      <c r="Z38" s="58">
        <v>58</v>
      </c>
      <c r="AA38" s="58" t="s">
        <v>173</v>
      </c>
      <c r="AB38" s="58"/>
      <c r="AC38" s="58"/>
      <c r="AD38" s="58"/>
      <c r="AE38" s="58"/>
      <c r="AF38" s="58"/>
      <c r="AG38" s="58"/>
      <c r="AH38" s="85">
        <f t="shared" si="5"/>
        <v>260</v>
      </c>
      <c r="AI38" s="85">
        <f t="shared" si="6"/>
        <v>52</v>
      </c>
      <c r="AJ38" s="86" t="str">
        <f t="shared" si="9"/>
        <v/>
      </c>
      <c r="AK38" s="86">
        <f t="shared" si="7"/>
        <v>1</v>
      </c>
      <c r="AL38" s="77" t="str">
        <f t="shared" si="8"/>
        <v>Comp</v>
      </c>
    </row>
    <row r="39" spans="1:38" ht="12.95" customHeight="1">
      <c r="A39" s="13">
        <v>12676937</v>
      </c>
      <c r="B39" s="38" t="s">
        <v>78</v>
      </c>
      <c r="C39" s="26" t="s">
        <v>152</v>
      </c>
      <c r="D39" s="26" t="s">
        <v>147</v>
      </c>
      <c r="E39" s="38" t="s">
        <v>148</v>
      </c>
      <c r="F39" s="57">
        <v>74</v>
      </c>
      <c r="G39" s="58" t="s">
        <v>178</v>
      </c>
      <c r="H39" s="58">
        <v>86</v>
      </c>
      <c r="I39" s="58" t="s">
        <v>176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>
        <v>58</v>
      </c>
      <c r="U39" s="58" t="s">
        <v>175</v>
      </c>
      <c r="V39" s="58">
        <v>65</v>
      </c>
      <c r="W39" s="58" t="s">
        <v>178</v>
      </c>
      <c r="X39" s="58">
        <v>78</v>
      </c>
      <c r="Y39" s="58" t="s">
        <v>177</v>
      </c>
      <c r="Z39" s="58"/>
      <c r="AA39" s="58"/>
      <c r="AB39" s="58"/>
      <c r="AC39" s="58"/>
      <c r="AD39" s="58"/>
      <c r="AE39" s="58"/>
      <c r="AF39" s="58"/>
      <c r="AG39" s="58"/>
      <c r="AH39" s="85">
        <f t="shared" si="5"/>
        <v>361</v>
      </c>
      <c r="AI39" s="85">
        <f t="shared" si="6"/>
        <v>72.2</v>
      </c>
      <c r="AJ39" s="86">
        <f t="shared" si="9"/>
        <v>14</v>
      </c>
      <c r="AK39" s="86">
        <f t="shared" si="7"/>
        <v>0</v>
      </c>
      <c r="AL39" s="77" t="str">
        <f t="shared" si="8"/>
        <v>Pass</v>
      </c>
    </row>
    <row r="40" spans="1:38" ht="12.95" customHeight="1">
      <c r="A40" s="13">
        <v>12676938</v>
      </c>
      <c r="B40" s="38" t="s">
        <v>79</v>
      </c>
      <c r="C40" s="26" t="s">
        <v>151</v>
      </c>
      <c r="D40" s="26" t="s">
        <v>147</v>
      </c>
      <c r="E40" s="38" t="s">
        <v>148</v>
      </c>
      <c r="F40" s="57">
        <v>45</v>
      </c>
      <c r="G40" s="58" t="s">
        <v>174</v>
      </c>
      <c r="H40" s="36"/>
      <c r="I40" s="36"/>
      <c r="J40" s="58"/>
      <c r="K40" s="58"/>
      <c r="L40" s="58"/>
      <c r="M40" s="58"/>
      <c r="N40" s="58"/>
      <c r="O40" s="58"/>
      <c r="P40" s="58"/>
      <c r="Q40" s="58"/>
      <c r="R40" s="58">
        <v>44</v>
      </c>
      <c r="S40" s="58" t="s">
        <v>174</v>
      </c>
      <c r="T40" s="58">
        <v>60</v>
      </c>
      <c r="U40" s="58" t="s">
        <v>175</v>
      </c>
      <c r="V40" s="58">
        <v>57</v>
      </c>
      <c r="W40" s="58" t="s">
        <v>173</v>
      </c>
      <c r="X40" s="58"/>
      <c r="Y40" s="58"/>
      <c r="Z40" s="58">
        <v>63</v>
      </c>
      <c r="AA40" s="58" t="s">
        <v>175</v>
      </c>
      <c r="AB40" s="58"/>
      <c r="AC40" s="58"/>
      <c r="AD40" s="58"/>
      <c r="AE40" s="58"/>
      <c r="AF40" s="58"/>
      <c r="AG40" s="58"/>
      <c r="AH40" s="85">
        <f t="shared" si="5"/>
        <v>269</v>
      </c>
      <c r="AI40" s="85">
        <f t="shared" si="6"/>
        <v>53.8</v>
      </c>
      <c r="AJ40" s="86">
        <f t="shared" si="9"/>
        <v>50</v>
      </c>
      <c r="AK40" s="86">
        <f t="shared" si="7"/>
        <v>0</v>
      </c>
      <c r="AL40" s="77" t="str">
        <f t="shared" si="8"/>
        <v>Pass</v>
      </c>
    </row>
    <row r="41" spans="1:38" ht="12.95" customHeight="1">
      <c r="A41" s="13">
        <v>12676939</v>
      </c>
      <c r="B41" s="38" t="s">
        <v>80</v>
      </c>
      <c r="C41" s="26" t="s">
        <v>152</v>
      </c>
      <c r="D41" s="26" t="s">
        <v>147</v>
      </c>
      <c r="E41" s="38" t="s">
        <v>148</v>
      </c>
      <c r="F41" s="57">
        <v>79</v>
      </c>
      <c r="G41" s="58" t="s">
        <v>179</v>
      </c>
      <c r="H41" s="36"/>
      <c r="I41" s="36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>
        <v>50</v>
      </c>
      <c r="U41" s="58" t="s">
        <v>174</v>
      </c>
      <c r="V41" s="58">
        <v>58</v>
      </c>
      <c r="W41" s="58" t="s">
        <v>173</v>
      </c>
      <c r="X41" s="58">
        <v>65</v>
      </c>
      <c r="Y41" s="58" t="s">
        <v>178</v>
      </c>
      <c r="Z41" s="58"/>
      <c r="AA41" s="58"/>
      <c r="AB41" s="58">
        <v>86</v>
      </c>
      <c r="AC41" s="58" t="s">
        <v>179</v>
      </c>
      <c r="AD41" s="58"/>
      <c r="AE41" s="58"/>
      <c r="AF41" s="58"/>
      <c r="AG41" s="58"/>
      <c r="AH41" s="85">
        <f t="shared" si="5"/>
        <v>338</v>
      </c>
      <c r="AI41" s="85">
        <f t="shared" si="6"/>
        <v>67.599999999999994</v>
      </c>
      <c r="AJ41" s="86">
        <f t="shared" si="9"/>
        <v>22</v>
      </c>
      <c r="AK41" s="86">
        <f t="shared" si="7"/>
        <v>0</v>
      </c>
      <c r="AL41" s="77" t="str">
        <f t="shared" si="8"/>
        <v>Pass</v>
      </c>
    </row>
    <row r="42" spans="1:38" ht="12.95" customHeight="1">
      <c r="A42" s="13">
        <v>12676940</v>
      </c>
      <c r="B42" s="38" t="s">
        <v>81</v>
      </c>
      <c r="C42" s="26" t="s">
        <v>151</v>
      </c>
      <c r="D42" s="26" t="s">
        <v>147</v>
      </c>
      <c r="E42" s="38" t="s">
        <v>148</v>
      </c>
      <c r="F42" s="57">
        <v>69</v>
      </c>
      <c r="G42" s="58" t="s">
        <v>178</v>
      </c>
      <c r="H42" s="36"/>
      <c r="I42" s="36"/>
      <c r="J42" s="58"/>
      <c r="K42" s="58"/>
      <c r="L42" s="58"/>
      <c r="M42" s="58"/>
      <c r="N42" s="58"/>
      <c r="O42" s="58"/>
      <c r="P42" s="58"/>
      <c r="Q42" s="58"/>
      <c r="R42" s="58">
        <v>65</v>
      </c>
      <c r="S42" s="58" t="s">
        <v>179</v>
      </c>
      <c r="T42" s="58">
        <v>62</v>
      </c>
      <c r="U42" s="58" t="s">
        <v>178</v>
      </c>
      <c r="V42" s="58">
        <v>62</v>
      </c>
      <c r="W42" s="58" t="s">
        <v>178</v>
      </c>
      <c r="X42" s="58"/>
      <c r="Y42" s="58"/>
      <c r="Z42" s="58">
        <v>87</v>
      </c>
      <c r="AA42" s="58" t="s">
        <v>177</v>
      </c>
      <c r="AB42" s="58"/>
      <c r="AC42" s="58"/>
      <c r="AD42" s="58"/>
      <c r="AE42" s="58"/>
      <c r="AF42" s="58"/>
      <c r="AG42" s="58"/>
      <c r="AH42" s="85">
        <f t="shared" si="5"/>
        <v>345</v>
      </c>
      <c r="AI42" s="85">
        <f t="shared" si="6"/>
        <v>69</v>
      </c>
      <c r="AJ42" s="86">
        <f t="shared" si="9"/>
        <v>16</v>
      </c>
      <c r="AK42" s="86">
        <f t="shared" si="7"/>
        <v>0</v>
      </c>
      <c r="AL42" s="77" t="str">
        <f t="shared" si="8"/>
        <v>Pass</v>
      </c>
    </row>
    <row r="43" spans="1:38" ht="12.95" customHeight="1">
      <c r="A43" s="13">
        <v>12676941</v>
      </c>
      <c r="B43" s="38" t="s">
        <v>82</v>
      </c>
      <c r="C43" s="26" t="s">
        <v>152</v>
      </c>
      <c r="D43" s="26" t="s">
        <v>147</v>
      </c>
      <c r="E43" s="38" t="s">
        <v>148</v>
      </c>
      <c r="F43" s="57">
        <v>90</v>
      </c>
      <c r="G43" s="58" t="s">
        <v>176</v>
      </c>
      <c r="H43" s="36"/>
      <c r="I43" s="36"/>
      <c r="J43" s="58"/>
      <c r="K43" s="58"/>
      <c r="L43" s="58"/>
      <c r="M43" s="58"/>
      <c r="N43" s="58"/>
      <c r="O43" s="58"/>
      <c r="P43" s="58"/>
      <c r="Q43" s="58"/>
      <c r="R43" s="58">
        <v>52</v>
      </c>
      <c r="S43" s="58" t="s">
        <v>175</v>
      </c>
      <c r="T43" s="58">
        <v>58</v>
      </c>
      <c r="U43" s="58" t="s">
        <v>175</v>
      </c>
      <c r="V43" s="58">
        <v>63</v>
      </c>
      <c r="W43" s="58" t="s">
        <v>178</v>
      </c>
      <c r="X43" s="58"/>
      <c r="Y43" s="58"/>
      <c r="Z43" s="58">
        <v>81</v>
      </c>
      <c r="AA43" s="58" t="s">
        <v>179</v>
      </c>
      <c r="AB43" s="58"/>
      <c r="AC43" s="58"/>
      <c r="AD43" s="58"/>
      <c r="AE43" s="58"/>
      <c r="AF43" s="58"/>
      <c r="AG43" s="58"/>
      <c r="AH43" s="85">
        <f t="shared" si="5"/>
        <v>344</v>
      </c>
      <c r="AI43" s="85">
        <f t="shared" si="6"/>
        <v>68.8</v>
      </c>
      <c r="AJ43" s="86">
        <f t="shared" si="9"/>
        <v>18</v>
      </c>
      <c r="AK43" s="86">
        <f t="shared" si="7"/>
        <v>0</v>
      </c>
      <c r="AL43" s="77" t="str">
        <f t="shared" si="8"/>
        <v>Pass</v>
      </c>
    </row>
    <row r="44" spans="1:38" ht="12.95" customHeight="1">
      <c r="A44" s="13">
        <v>12676942</v>
      </c>
      <c r="B44" s="38" t="s">
        <v>83</v>
      </c>
      <c r="C44" s="26" t="s">
        <v>151</v>
      </c>
      <c r="D44" s="26" t="s">
        <v>147</v>
      </c>
      <c r="E44" s="38" t="s">
        <v>148</v>
      </c>
      <c r="F44" s="57">
        <v>84</v>
      </c>
      <c r="G44" s="58" t="s">
        <v>177</v>
      </c>
      <c r="H44" s="36"/>
      <c r="I44" s="36"/>
      <c r="J44" s="58"/>
      <c r="K44" s="58"/>
      <c r="L44" s="58"/>
      <c r="M44" s="58"/>
      <c r="N44" s="58"/>
      <c r="O44" s="58"/>
      <c r="P44" s="58"/>
      <c r="Q44" s="58"/>
      <c r="R44" s="58">
        <v>57</v>
      </c>
      <c r="S44" s="58" t="s">
        <v>178</v>
      </c>
      <c r="T44" s="58">
        <v>61</v>
      </c>
      <c r="U44" s="58" t="s">
        <v>175</v>
      </c>
      <c r="V44" s="58">
        <v>58</v>
      </c>
      <c r="W44" s="58" t="s">
        <v>173</v>
      </c>
      <c r="X44" s="58">
        <v>81</v>
      </c>
      <c r="Y44" s="58" t="s">
        <v>177</v>
      </c>
      <c r="Z44" s="58"/>
      <c r="AA44" s="58"/>
      <c r="AB44" s="58"/>
      <c r="AC44" s="58"/>
      <c r="AD44" s="58"/>
      <c r="AE44" s="58"/>
      <c r="AF44" s="58"/>
      <c r="AG44" s="58"/>
      <c r="AH44" s="85">
        <f t="shared" si="5"/>
        <v>341</v>
      </c>
      <c r="AI44" s="85">
        <f t="shared" si="6"/>
        <v>68.2</v>
      </c>
      <c r="AJ44" s="86">
        <f t="shared" si="9"/>
        <v>20</v>
      </c>
      <c r="AK44" s="86">
        <f t="shared" si="7"/>
        <v>0</v>
      </c>
      <c r="AL44" s="77" t="str">
        <f t="shared" si="8"/>
        <v>Pass</v>
      </c>
    </row>
    <row r="45" spans="1:38" ht="12.95" customHeight="1">
      <c r="A45" s="13">
        <v>12676943</v>
      </c>
      <c r="B45" s="38" t="s">
        <v>84</v>
      </c>
      <c r="C45" s="26" t="s">
        <v>152</v>
      </c>
      <c r="D45" s="26" t="s">
        <v>147</v>
      </c>
      <c r="E45" s="38" t="s">
        <v>148</v>
      </c>
      <c r="F45" s="57">
        <v>73</v>
      </c>
      <c r="G45" s="58" t="s">
        <v>178</v>
      </c>
      <c r="H45" s="36"/>
      <c r="I45" s="36"/>
      <c r="J45" s="58"/>
      <c r="K45" s="58"/>
      <c r="L45" s="58"/>
      <c r="M45" s="58"/>
      <c r="N45" s="58"/>
      <c r="O45" s="58"/>
      <c r="P45" s="58"/>
      <c r="Q45" s="58"/>
      <c r="R45" s="58">
        <v>51</v>
      </c>
      <c r="S45" s="58" t="s">
        <v>173</v>
      </c>
      <c r="T45" s="58">
        <v>59</v>
      </c>
      <c r="U45" s="58" t="s">
        <v>175</v>
      </c>
      <c r="V45" s="58">
        <v>58</v>
      </c>
      <c r="W45" s="58" t="s">
        <v>173</v>
      </c>
      <c r="X45" s="58">
        <v>50</v>
      </c>
      <c r="Y45" s="58" t="s">
        <v>174</v>
      </c>
      <c r="Z45" s="58"/>
      <c r="AA45" s="58"/>
      <c r="AB45" s="58"/>
      <c r="AC45" s="58"/>
      <c r="AD45" s="58"/>
      <c r="AE45" s="58"/>
      <c r="AF45" s="58"/>
      <c r="AG45" s="58"/>
      <c r="AH45" s="85">
        <f t="shared" si="5"/>
        <v>291</v>
      </c>
      <c r="AI45" s="85">
        <f t="shared" si="6"/>
        <v>58.2</v>
      </c>
      <c r="AJ45" s="86">
        <f t="shared" si="9"/>
        <v>42</v>
      </c>
      <c r="AK45" s="86">
        <f t="shared" si="7"/>
        <v>0</v>
      </c>
      <c r="AL45" s="77" t="str">
        <f t="shared" si="8"/>
        <v>Pass</v>
      </c>
    </row>
    <row r="46" spans="1:38" ht="12.95" customHeight="1">
      <c r="A46" s="13">
        <v>12676944</v>
      </c>
      <c r="B46" s="38" t="s">
        <v>85</v>
      </c>
      <c r="C46" s="26" t="s">
        <v>151</v>
      </c>
      <c r="D46" s="26" t="s">
        <v>147</v>
      </c>
      <c r="E46" s="38" t="s">
        <v>148</v>
      </c>
      <c r="F46" s="57">
        <v>55</v>
      </c>
      <c r="G46" s="58" t="s">
        <v>173</v>
      </c>
      <c r="H46" s="36"/>
      <c r="I46" s="36"/>
      <c r="J46" s="58"/>
      <c r="K46" s="58"/>
      <c r="L46" s="58"/>
      <c r="M46" s="58"/>
      <c r="N46" s="58"/>
      <c r="O46" s="58"/>
      <c r="P46" s="58"/>
      <c r="Q46" s="58"/>
      <c r="R46" s="58">
        <v>44</v>
      </c>
      <c r="S46" s="58" t="s">
        <v>174</v>
      </c>
      <c r="T46" s="58">
        <v>59</v>
      </c>
      <c r="U46" s="58" t="s">
        <v>175</v>
      </c>
      <c r="V46" s="58">
        <v>59</v>
      </c>
      <c r="W46" s="58" t="s">
        <v>175</v>
      </c>
      <c r="X46" s="58"/>
      <c r="Y46" s="58"/>
      <c r="Z46" s="58">
        <v>90</v>
      </c>
      <c r="AA46" s="58" t="s">
        <v>176</v>
      </c>
      <c r="AB46" s="58"/>
      <c r="AC46" s="58"/>
      <c r="AD46" s="58"/>
      <c r="AE46" s="58"/>
      <c r="AF46" s="58"/>
      <c r="AG46" s="58"/>
      <c r="AH46" s="85">
        <f t="shared" si="5"/>
        <v>307</v>
      </c>
      <c r="AI46" s="85">
        <f t="shared" si="6"/>
        <v>61.4</v>
      </c>
      <c r="AJ46" s="86">
        <f t="shared" si="9"/>
        <v>39</v>
      </c>
      <c r="AK46" s="86">
        <f t="shared" si="7"/>
        <v>0</v>
      </c>
      <c r="AL46" s="77" t="str">
        <f t="shared" si="8"/>
        <v>Pass</v>
      </c>
    </row>
    <row r="47" spans="1:38" ht="12.95" customHeight="1">
      <c r="A47" s="13">
        <v>12676945</v>
      </c>
      <c r="B47" s="38" t="s">
        <v>86</v>
      </c>
      <c r="C47" s="26" t="s">
        <v>152</v>
      </c>
      <c r="D47" s="26" t="s">
        <v>147</v>
      </c>
      <c r="E47" s="38" t="s">
        <v>148</v>
      </c>
      <c r="F47" s="57">
        <v>75</v>
      </c>
      <c r="G47" s="58" t="s">
        <v>178</v>
      </c>
      <c r="H47" s="36"/>
      <c r="I47" s="36"/>
      <c r="J47" s="58"/>
      <c r="K47" s="58"/>
      <c r="L47" s="58"/>
      <c r="M47" s="58"/>
      <c r="N47" s="58"/>
      <c r="O47" s="58"/>
      <c r="P47" s="58"/>
      <c r="Q47" s="58"/>
      <c r="R47" s="58">
        <v>58</v>
      </c>
      <c r="S47" s="58" t="s">
        <v>178</v>
      </c>
      <c r="T47" s="58">
        <v>58</v>
      </c>
      <c r="U47" s="58" t="s">
        <v>175</v>
      </c>
      <c r="V47" s="58">
        <v>72</v>
      </c>
      <c r="W47" s="58" t="s">
        <v>177</v>
      </c>
      <c r="X47" s="58">
        <v>66</v>
      </c>
      <c r="Y47" s="58" t="s">
        <v>178</v>
      </c>
      <c r="Z47" s="58"/>
      <c r="AA47" s="58"/>
      <c r="AB47" s="58"/>
      <c r="AC47" s="58"/>
      <c r="AD47" s="58"/>
      <c r="AE47" s="58"/>
      <c r="AF47" s="58"/>
      <c r="AG47" s="58"/>
      <c r="AH47" s="85">
        <f t="shared" si="5"/>
        <v>329</v>
      </c>
      <c r="AI47" s="85">
        <f t="shared" si="6"/>
        <v>65.8</v>
      </c>
      <c r="AJ47" s="86">
        <f t="shared" si="9"/>
        <v>25</v>
      </c>
      <c r="AK47" s="86">
        <f t="shared" si="7"/>
        <v>0</v>
      </c>
      <c r="AL47" s="77" t="str">
        <f t="shared" si="8"/>
        <v>Pass</v>
      </c>
    </row>
    <row r="48" spans="1:38" ht="12.95" customHeight="1">
      <c r="A48" s="13">
        <v>12676946</v>
      </c>
      <c r="B48" s="38" t="s">
        <v>33</v>
      </c>
      <c r="C48" s="26" t="s">
        <v>151</v>
      </c>
      <c r="D48" s="26" t="s">
        <v>147</v>
      </c>
      <c r="E48" s="38" t="s">
        <v>148</v>
      </c>
      <c r="F48" s="57">
        <v>76</v>
      </c>
      <c r="G48" s="58" t="s">
        <v>179</v>
      </c>
      <c r="H48" s="36"/>
      <c r="I48" s="36"/>
      <c r="J48" s="58"/>
      <c r="K48" s="58"/>
      <c r="L48" s="58"/>
      <c r="M48" s="58"/>
      <c r="N48" s="58"/>
      <c r="O48" s="58"/>
      <c r="P48" s="58"/>
      <c r="Q48" s="58"/>
      <c r="R48" s="58">
        <v>43</v>
      </c>
      <c r="S48" s="58" t="s">
        <v>174</v>
      </c>
      <c r="T48" s="58">
        <v>51</v>
      </c>
      <c r="U48" s="58" t="s">
        <v>174</v>
      </c>
      <c r="V48" s="58">
        <v>56</v>
      </c>
      <c r="W48" s="58" t="s">
        <v>173</v>
      </c>
      <c r="X48" s="36"/>
      <c r="Y48" s="36"/>
      <c r="Z48" s="58">
        <v>84</v>
      </c>
      <c r="AA48" s="58" t="s">
        <v>177</v>
      </c>
      <c r="AB48" s="58"/>
      <c r="AC48" s="58"/>
      <c r="AD48" s="58"/>
      <c r="AE48" s="58"/>
      <c r="AF48" s="58"/>
      <c r="AG48" s="58"/>
      <c r="AH48" s="85">
        <f t="shared" si="5"/>
        <v>310</v>
      </c>
      <c r="AI48" s="85">
        <f t="shared" si="6"/>
        <v>62</v>
      </c>
      <c r="AJ48" s="86">
        <f t="shared" si="9"/>
        <v>35</v>
      </c>
      <c r="AK48" s="86">
        <f t="shared" si="7"/>
        <v>0</v>
      </c>
      <c r="AL48" s="77" t="str">
        <f t="shared" si="8"/>
        <v>Pass</v>
      </c>
    </row>
    <row r="49" spans="1:38" ht="12.95" customHeight="1">
      <c r="A49" s="13">
        <v>12676947</v>
      </c>
      <c r="B49" s="38" t="s">
        <v>87</v>
      </c>
      <c r="C49" s="26" t="s">
        <v>151</v>
      </c>
      <c r="D49" s="26" t="s">
        <v>147</v>
      </c>
      <c r="E49" s="38" t="s">
        <v>148</v>
      </c>
      <c r="F49" s="57">
        <v>84</v>
      </c>
      <c r="G49" s="58" t="s">
        <v>177</v>
      </c>
      <c r="H49" s="36"/>
      <c r="I49" s="36"/>
      <c r="J49" s="58"/>
      <c r="K49" s="58"/>
      <c r="L49" s="58"/>
      <c r="M49" s="58"/>
      <c r="N49" s="58"/>
      <c r="O49" s="58"/>
      <c r="P49" s="58"/>
      <c r="Q49" s="58"/>
      <c r="R49" s="58">
        <v>95</v>
      </c>
      <c r="S49" s="58" t="s">
        <v>180</v>
      </c>
      <c r="T49" s="58">
        <v>93</v>
      </c>
      <c r="U49" s="58" t="s">
        <v>180</v>
      </c>
      <c r="V49" s="58">
        <v>95</v>
      </c>
      <c r="W49" s="58" t="s">
        <v>180</v>
      </c>
      <c r="X49" s="36"/>
      <c r="Y49" s="36"/>
      <c r="Z49" s="58">
        <v>97</v>
      </c>
      <c r="AA49" s="58" t="s">
        <v>180</v>
      </c>
      <c r="AB49" s="58"/>
      <c r="AC49" s="58"/>
      <c r="AD49" s="58"/>
      <c r="AE49" s="58"/>
      <c r="AF49" s="58"/>
      <c r="AG49" s="58"/>
      <c r="AH49" s="85">
        <f t="shared" si="5"/>
        <v>464</v>
      </c>
      <c r="AI49" s="85">
        <f t="shared" si="6"/>
        <v>92.8</v>
      </c>
      <c r="AJ49" s="86">
        <f t="shared" si="9"/>
        <v>2</v>
      </c>
      <c r="AK49" s="86">
        <f t="shared" si="7"/>
        <v>0</v>
      </c>
      <c r="AL49" s="77" t="str">
        <f t="shared" si="8"/>
        <v>Pass</v>
      </c>
    </row>
    <row r="50" spans="1:38" ht="12.95" customHeight="1">
      <c r="A50" s="13">
        <v>12676948</v>
      </c>
      <c r="B50" s="38" t="s">
        <v>88</v>
      </c>
      <c r="C50" s="26" t="s">
        <v>152</v>
      </c>
      <c r="D50" s="26" t="s">
        <v>147</v>
      </c>
      <c r="E50" s="38" t="s">
        <v>148</v>
      </c>
      <c r="F50" s="57">
        <v>75</v>
      </c>
      <c r="G50" s="58" t="s">
        <v>178</v>
      </c>
      <c r="H50" s="36"/>
      <c r="I50" s="36"/>
      <c r="J50" s="58"/>
      <c r="K50" s="58"/>
      <c r="L50" s="58"/>
      <c r="M50" s="58"/>
      <c r="N50" s="58"/>
      <c r="O50" s="58"/>
      <c r="P50" s="58"/>
      <c r="Q50" s="58"/>
      <c r="R50" s="58">
        <v>46</v>
      </c>
      <c r="S50" s="58" t="s">
        <v>173</v>
      </c>
      <c r="T50" s="58">
        <v>66</v>
      </c>
      <c r="U50" s="58" t="s">
        <v>179</v>
      </c>
      <c r="V50" s="58">
        <v>53</v>
      </c>
      <c r="W50" s="58" t="s">
        <v>173</v>
      </c>
      <c r="X50" s="58">
        <v>69</v>
      </c>
      <c r="Y50" s="58" t="s">
        <v>178</v>
      </c>
      <c r="Z50" s="58"/>
      <c r="AA50" s="58"/>
      <c r="AB50" s="58"/>
      <c r="AC50" s="58"/>
      <c r="AD50" s="58"/>
      <c r="AE50" s="58"/>
      <c r="AF50" s="58"/>
      <c r="AG50" s="58"/>
      <c r="AH50" s="85">
        <f t="shared" si="5"/>
        <v>309</v>
      </c>
      <c r="AI50" s="85">
        <f t="shared" si="6"/>
        <v>61.8</v>
      </c>
      <c r="AJ50" s="86">
        <f t="shared" si="9"/>
        <v>37</v>
      </c>
      <c r="AK50" s="86">
        <f t="shared" si="7"/>
        <v>0</v>
      </c>
      <c r="AL50" s="77" t="str">
        <f t="shared" si="8"/>
        <v>Pass</v>
      </c>
    </row>
    <row r="51" spans="1:38" ht="12.95" customHeight="1">
      <c r="A51" s="13">
        <v>12676949</v>
      </c>
      <c r="B51" s="38" t="s">
        <v>89</v>
      </c>
      <c r="C51" s="26" t="s">
        <v>151</v>
      </c>
      <c r="D51" s="26" t="s">
        <v>147</v>
      </c>
      <c r="E51" s="38" t="s">
        <v>148</v>
      </c>
      <c r="F51" s="57">
        <v>63</v>
      </c>
      <c r="G51" s="58" t="s">
        <v>175</v>
      </c>
      <c r="H51" s="36"/>
      <c r="I51" s="36"/>
      <c r="J51" s="58"/>
      <c r="K51" s="58"/>
      <c r="L51" s="58"/>
      <c r="M51" s="58"/>
      <c r="N51" s="58"/>
      <c r="O51" s="58"/>
      <c r="P51" s="58"/>
      <c r="Q51" s="58"/>
      <c r="R51" s="58">
        <v>53</v>
      </c>
      <c r="S51" s="58" t="s">
        <v>175</v>
      </c>
      <c r="T51" s="58">
        <v>68</v>
      </c>
      <c r="U51" s="58" t="s">
        <v>179</v>
      </c>
      <c r="V51" s="58">
        <v>60</v>
      </c>
      <c r="W51" s="58" t="s">
        <v>175</v>
      </c>
      <c r="X51" s="58"/>
      <c r="Y51" s="58"/>
      <c r="Z51" s="58">
        <v>92</v>
      </c>
      <c r="AA51" s="58" t="s">
        <v>176</v>
      </c>
      <c r="AB51" s="58"/>
      <c r="AC51" s="58"/>
      <c r="AD51" s="58"/>
      <c r="AE51" s="58"/>
      <c r="AF51" s="58"/>
      <c r="AG51" s="58"/>
      <c r="AH51" s="85">
        <f t="shared" si="5"/>
        <v>336</v>
      </c>
      <c r="AI51" s="85">
        <f t="shared" si="6"/>
        <v>67.2</v>
      </c>
      <c r="AJ51" s="86">
        <f t="shared" si="9"/>
        <v>23</v>
      </c>
      <c r="AK51" s="86">
        <f t="shared" si="7"/>
        <v>0</v>
      </c>
      <c r="AL51" s="77" t="str">
        <f t="shared" si="8"/>
        <v>Pass</v>
      </c>
    </row>
    <row r="52" spans="1:38" ht="12.95" customHeight="1">
      <c r="A52" s="13">
        <v>12676950</v>
      </c>
      <c r="B52" s="38" t="s">
        <v>90</v>
      </c>
      <c r="C52" s="26" t="s">
        <v>151</v>
      </c>
      <c r="D52" s="26" t="s">
        <v>147</v>
      </c>
      <c r="E52" s="38" t="s">
        <v>148</v>
      </c>
      <c r="F52" s="57">
        <v>60</v>
      </c>
      <c r="G52" s="58" t="s">
        <v>173</v>
      </c>
      <c r="H52" s="36"/>
      <c r="I52" s="36"/>
      <c r="J52" s="58"/>
      <c r="K52" s="58"/>
      <c r="L52" s="58"/>
      <c r="M52" s="58"/>
      <c r="N52" s="58"/>
      <c r="O52" s="58"/>
      <c r="P52" s="58"/>
      <c r="Q52" s="58"/>
      <c r="R52" s="58">
        <v>43</v>
      </c>
      <c r="S52" s="58" t="s">
        <v>174</v>
      </c>
      <c r="T52" s="58">
        <v>52</v>
      </c>
      <c r="U52" s="58" t="s">
        <v>173</v>
      </c>
      <c r="V52" s="58">
        <v>57</v>
      </c>
      <c r="W52" s="58" t="s">
        <v>173</v>
      </c>
      <c r="X52" s="58"/>
      <c r="Y52" s="58"/>
      <c r="Z52" s="58">
        <v>93</v>
      </c>
      <c r="AA52" s="58" t="s">
        <v>176</v>
      </c>
      <c r="AB52" s="58"/>
      <c r="AC52" s="58"/>
      <c r="AD52" s="58"/>
      <c r="AE52" s="58"/>
      <c r="AF52" s="58"/>
      <c r="AG52" s="58"/>
      <c r="AH52" s="85">
        <f t="shared" si="5"/>
        <v>305</v>
      </c>
      <c r="AI52" s="85">
        <f t="shared" si="6"/>
        <v>61</v>
      </c>
      <c r="AJ52" s="86">
        <f t="shared" si="9"/>
        <v>40</v>
      </c>
      <c r="AK52" s="86">
        <f t="shared" si="7"/>
        <v>0</v>
      </c>
      <c r="AL52" s="77" t="str">
        <f t="shared" si="8"/>
        <v>Pass</v>
      </c>
    </row>
    <row r="53" spans="1:38" ht="12.95" customHeight="1">
      <c r="A53" s="13">
        <v>12676951</v>
      </c>
      <c r="B53" s="38" t="s">
        <v>91</v>
      </c>
      <c r="C53" s="26" t="s">
        <v>151</v>
      </c>
      <c r="D53" s="26" t="s">
        <v>147</v>
      </c>
      <c r="E53" s="38" t="s">
        <v>148</v>
      </c>
      <c r="F53" s="57">
        <v>77</v>
      </c>
      <c r="G53" s="58" t="s">
        <v>179</v>
      </c>
      <c r="H53" s="36"/>
      <c r="I53" s="36"/>
      <c r="J53" s="58"/>
      <c r="K53" s="58"/>
      <c r="L53" s="58"/>
      <c r="M53" s="58"/>
      <c r="N53" s="58"/>
      <c r="O53" s="58"/>
      <c r="P53" s="58"/>
      <c r="Q53" s="58"/>
      <c r="R53" s="58">
        <v>46</v>
      </c>
      <c r="S53" s="58" t="s">
        <v>173</v>
      </c>
      <c r="T53" s="58">
        <v>50</v>
      </c>
      <c r="U53" s="58" t="s">
        <v>174</v>
      </c>
      <c r="V53" s="58">
        <v>51</v>
      </c>
      <c r="W53" s="58" t="s">
        <v>174</v>
      </c>
      <c r="X53" s="58">
        <v>55</v>
      </c>
      <c r="Y53" s="58" t="s">
        <v>174</v>
      </c>
      <c r="Z53" s="58"/>
      <c r="AA53" s="58"/>
      <c r="AB53" s="58"/>
      <c r="AC53" s="58"/>
      <c r="AD53" s="58"/>
      <c r="AE53" s="58"/>
      <c r="AF53" s="58"/>
      <c r="AG53" s="58"/>
      <c r="AH53" s="85">
        <f t="shared" si="5"/>
        <v>279</v>
      </c>
      <c r="AI53" s="85">
        <f t="shared" si="6"/>
        <v>55.8</v>
      </c>
      <c r="AJ53" s="86">
        <f t="shared" si="9"/>
        <v>45</v>
      </c>
      <c r="AK53" s="86">
        <f t="shared" si="7"/>
        <v>0</v>
      </c>
      <c r="AL53" s="77" t="str">
        <f t="shared" si="8"/>
        <v>Pass</v>
      </c>
    </row>
    <row r="54" spans="1:38" ht="12.95" customHeight="1">
      <c r="A54" s="13">
        <v>12676952</v>
      </c>
      <c r="B54" s="38" t="s">
        <v>92</v>
      </c>
      <c r="C54" s="26" t="s">
        <v>151</v>
      </c>
      <c r="D54" s="26" t="s">
        <v>147</v>
      </c>
      <c r="E54" s="38" t="s">
        <v>148</v>
      </c>
      <c r="F54" s="57">
        <v>60</v>
      </c>
      <c r="G54" s="58" t="s">
        <v>173</v>
      </c>
      <c r="H54" s="58">
        <v>52</v>
      </c>
      <c r="I54" s="58" t="s">
        <v>174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>
        <v>52</v>
      </c>
      <c r="U54" s="58" t="s">
        <v>173</v>
      </c>
      <c r="V54" s="58">
        <v>57</v>
      </c>
      <c r="W54" s="58" t="s">
        <v>173</v>
      </c>
      <c r="X54" s="58">
        <v>64</v>
      </c>
      <c r="Y54" s="58" t="s">
        <v>175</v>
      </c>
      <c r="Z54" s="58"/>
      <c r="AA54" s="58"/>
      <c r="AB54" s="58"/>
      <c r="AC54" s="58"/>
      <c r="AD54" s="58"/>
      <c r="AE54" s="58"/>
      <c r="AF54" s="58"/>
      <c r="AG54" s="58"/>
      <c r="AH54" s="85">
        <f t="shared" si="5"/>
        <v>285</v>
      </c>
      <c r="AI54" s="85">
        <f t="shared" si="6"/>
        <v>57</v>
      </c>
      <c r="AJ54" s="86">
        <f t="shared" si="9"/>
        <v>44</v>
      </c>
      <c r="AK54" s="86">
        <f t="shared" si="7"/>
        <v>0</v>
      </c>
      <c r="AL54" s="77" t="str">
        <f t="shared" si="8"/>
        <v>Pass</v>
      </c>
    </row>
    <row r="55" spans="1:38" ht="12.95" customHeight="1">
      <c r="A55" s="13">
        <v>12676953</v>
      </c>
      <c r="B55" s="38" t="s">
        <v>93</v>
      </c>
      <c r="C55" s="26" t="s">
        <v>152</v>
      </c>
      <c r="D55" s="26" t="s">
        <v>147</v>
      </c>
      <c r="E55" s="38" t="s">
        <v>148</v>
      </c>
      <c r="F55" s="57">
        <v>80</v>
      </c>
      <c r="G55" s="58" t="s">
        <v>179</v>
      </c>
      <c r="H55" s="36"/>
      <c r="I55" s="36"/>
      <c r="J55" s="58"/>
      <c r="K55" s="58"/>
      <c r="L55" s="58"/>
      <c r="M55" s="58"/>
      <c r="N55" s="58"/>
      <c r="O55" s="58"/>
      <c r="P55" s="58"/>
      <c r="Q55" s="58"/>
      <c r="R55" s="58">
        <v>55</v>
      </c>
      <c r="S55" s="58" t="s">
        <v>178</v>
      </c>
      <c r="T55" s="58">
        <v>63</v>
      </c>
      <c r="U55" s="58" t="s">
        <v>178</v>
      </c>
      <c r="V55" s="58">
        <v>67</v>
      </c>
      <c r="W55" s="58" t="s">
        <v>179</v>
      </c>
      <c r="X55" s="36"/>
      <c r="Y55" s="36"/>
      <c r="Z55" s="58">
        <v>83</v>
      </c>
      <c r="AA55" s="58" t="s">
        <v>177</v>
      </c>
      <c r="AB55" s="58"/>
      <c r="AC55" s="58"/>
      <c r="AD55" s="58"/>
      <c r="AE55" s="58"/>
      <c r="AF55" s="58"/>
      <c r="AG55" s="58"/>
      <c r="AH55" s="85">
        <f t="shared" si="5"/>
        <v>348</v>
      </c>
      <c r="AI55" s="85">
        <f t="shared" si="6"/>
        <v>69.599999999999994</v>
      </c>
      <c r="AJ55" s="86">
        <f t="shared" si="9"/>
        <v>15</v>
      </c>
      <c r="AK55" s="86">
        <f t="shared" si="7"/>
        <v>0</v>
      </c>
      <c r="AL55" s="77" t="str">
        <f t="shared" si="8"/>
        <v>Pass</v>
      </c>
    </row>
    <row r="56" spans="1:38" ht="12.95" customHeight="1">
      <c r="A56" s="13">
        <v>12676954</v>
      </c>
      <c r="B56" s="38" t="s">
        <v>94</v>
      </c>
      <c r="C56" s="26" t="s">
        <v>152</v>
      </c>
      <c r="D56" s="26" t="s">
        <v>147</v>
      </c>
      <c r="E56" s="38" t="s">
        <v>148</v>
      </c>
      <c r="F56" s="57">
        <v>56</v>
      </c>
      <c r="G56" s="58" t="s">
        <v>173</v>
      </c>
      <c r="H56" s="58">
        <v>73</v>
      </c>
      <c r="I56" s="58" t="s">
        <v>178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>
        <v>58</v>
      </c>
      <c r="U56" s="58" t="s">
        <v>175</v>
      </c>
      <c r="V56" s="58">
        <v>31</v>
      </c>
      <c r="W56" s="58" t="s">
        <v>181</v>
      </c>
      <c r="X56" s="58">
        <v>55</v>
      </c>
      <c r="Y56" s="58" t="s">
        <v>174</v>
      </c>
      <c r="Z56" s="58"/>
      <c r="AA56" s="58"/>
      <c r="AB56" s="58"/>
      <c r="AC56" s="58"/>
      <c r="AD56" s="58"/>
      <c r="AE56" s="58"/>
      <c r="AF56" s="58"/>
      <c r="AG56" s="58"/>
      <c r="AH56" s="85">
        <f t="shared" si="5"/>
        <v>273</v>
      </c>
      <c r="AI56" s="85">
        <f t="shared" si="6"/>
        <v>54.6</v>
      </c>
      <c r="AJ56" s="86" t="str">
        <f t="shared" si="9"/>
        <v/>
      </c>
      <c r="AK56" s="86">
        <f t="shared" si="7"/>
        <v>1</v>
      </c>
      <c r="AL56" s="77" t="str">
        <f t="shared" si="8"/>
        <v>Comp</v>
      </c>
    </row>
    <row r="57" spans="1:38" ht="12.95" customHeight="1">
      <c r="A57" s="13">
        <v>12677003</v>
      </c>
      <c r="B57" s="38" t="s">
        <v>143</v>
      </c>
      <c r="C57" s="26" t="s">
        <v>151</v>
      </c>
      <c r="D57" s="26" t="s">
        <v>147</v>
      </c>
      <c r="E57" s="38" t="s">
        <v>148</v>
      </c>
      <c r="F57" s="57">
        <v>78</v>
      </c>
      <c r="G57" s="58" t="s">
        <v>179</v>
      </c>
      <c r="H57" s="36"/>
      <c r="I57" s="36"/>
      <c r="J57" s="58"/>
      <c r="K57" s="58"/>
      <c r="L57" s="58"/>
      <c r="M57" s="58"/>
      <c r="N57" s="58"/>
      <c r="O57" s="58"/>
      <c r="P57" s="58"/>
      <c r="Q57" s="58"/>
      <c r="R57" s="58">
        <v>73</v>
      </c>
      <c r="S57" s="58" t="s">
        <v>177</v>
      </c>
      <c r="T57" s="58">
        <v>66</v>
      </c>
      <c r="U57" s="58" t="s">
        <v>179</v>
      </c>
      <c r="V57" s="58">
        <v>75</v>
      </c>
      <c r="W57" s="58" t="s">
        <v>177</v>
      </c>
      <c r="X57" s="58"/>
      <c r="Y57" s="58"/>
      <c r="Z57" s="58">
        <v>82</v>
      </c>
      <c r="AA57" s="58" t="s">
        <v>179</v>
      </c>
      <c r="AB57" s="58"/>
      <c r="AC57" s="58"/>
      <c r="AD57" s="58"/>
      <c r="AE57" s="58"/>
      <c r="AF57" s="58"/>
      <c r="AG57" s="58"/>
      <c r="AH57" s="85">
        <f t="shared" ref="AH57:AH58" si="10">SUM(F57:AG57)</f>
        <v>374</v>
      </c>
      <c r="AI57" s="85">
        <f t="shared" ref="AI57:AI58" si="11">AH57/5</f>
        <v>74.8</v>
      </c>
      <c r="AJ57" s="86">
        <f t="shared" si="9"/>
        <v>12</v>
      </c>
      <c r="AK57" s="86">
        <f t="shared" ref="AK57:AK58" si="12">COUNTIF(F57:AG57,"E")</f>
        <v>0</v>
      </c>
      <c r="AL57" s="77" t="str">
        <f t="shared" ref="AL57:AL58" si="13">IF(AK57&gt;1,"Essential Repeat",IF(AK57=1,"Comp","Pass"))</f>
        <v>Pass</v>
      </c>
    </row>
    <row r="58" spans="1:38" ht="12.95" customHeight="1">
      <c r="A58" s="15">
        <v>12677004</v>
      </c>
      <c r="B58" s="40" t="s">
        <v>144</v>
      </c>
      <c r="C58" s="28" t="s">
        <v>152</v>
      </c>
      <c r="D58" s="28" t="s">
        <v>147</v>
      </c>
      <c r="E58" s="40" t="s">
        <v>148</v>
      </c>
      <c r="F58" s="63">
        <v>86</v>
      </c>
      <c r="G58" s="64" t="s">
        <v>176</v>
      </c>
      <c r="H58" s="64">
        <v>77</v>
      </c>
      <c r="I58" s="64" t="s">
        <v>179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>
        <v>58</v>
      </c>
      <c r="U58" s="64" t="s">
        <v>175</v>
      </c>
      <c r="V58" s="64">
        <v>58</v>
      </c>
      <c r="W58" s="64" t="s">
        <v>173</v>
      </c>
      <c r="X58" s="64">
        <v>66</v>
      </c>
      <c r="Y58" s="64" t="s">
        <v>178</v>
      </c>
      <c r="Z58" s="64"/>
      <c r="AA58" s="64"/>
      <c r="AB58" s="64"/>
      <c r="AC58" s="64"/>
      <c r="AD58" s="64"/>
      <c r="AE58" s="64"/>
      <c r="AF58" s="64"/>
      <c r="AG58" s="64"/>
      <c r="AH58" s="88">
        <f t="shared" si="10"/>
        <v>345</v>
      </c>
      <c r="AI58" s="88">
        <f t="shared" si="11"/>
        <v>69</v>
      </c>
      <c r="AJ58" s="86">
        <f t="shared" si="9"/>
        <v>16</v>
      </c>
      <c r="AK58" s="86">
        <f t="shared" si="12"/>
        <v>0</v>
      </c>
      <c r="AL58" s="77" t="str">
        <f t="shared" si="13"/>
        <v>Pass</v>
      </c>
    </row>
    <row r="59" spans="1:38" hidden="1">
      <c r="A59" s="7"/>
      <c r="B59" s="7"/>
      <c r="C59" s="7"/>
      <c r="D59" s="7"/>
      <c r="E59" s="4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88"/>
      <c r="AI59" s="88"/>
      <c r="AJ59" s="86" t="str">
        <f t="shared" si="9"/>
        <v/>
      </c>
      <c r="AK59" s="86"/>
      <c r="AL59" s="77"/>
    </row>
    <row r="60" spans="1:38" hidden="1">
      <c r="A60" s="7"/>
      <c r="B60" s="7"/>
      <c r="C60" s="7"/>
      <c r="D60" s="7"/>
      <c r="E60" s="4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88"/>
      <c r="AI60" s="88"/>
      <c r="AJ60" s="86" t="str">
        <f t="shared" si="9"/>
        <v/>
      </c>
      <c r="AK60" s="86"/>
      <c r="AL60" s="77"/>
    </row>
    <row r="61" spans="1:38" hidden="1">
      <c r="A61" s="7"/>
      <c r="B61" s="7"/>
      <c r="C61" s="7"/>
      <c r="D61" s="7"/>
      <c r="E61" s="4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88"/>
      <c r="AI61" s="88"/>
      <c r="AJ61" s="86" t="str">
        <f t="shared" si="9"/>
        <v/>
      </c>
      <c r="AK61" s="86"/>
      <c r="AL61" s="77"/>
    </row>
    <row r="62" spans="1:38" hidden="1">
      <c r="A62" s="7"/>
      <c r="B62" s="7"/>
      <c r="C62" s="7"/>
      <c r="D62" s="7"/>
      <c r="E62" s="4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88"/>
      <c r="AI62" s="88"/>
      <c r="AJ62" s="86" t="str">
        <f t="shared" si="9"/>
        <v/>
      </c>
      <c r="AK62" s="86"/>
      <c r="AL62" s="77"/>
    </row>
    <row r="63" spans="1:38" hidden="1">
      <c r="A63" s="7"/>
      <c r="B63" s="7"/>
      <c r="C63" s="7"/>
      <c r="D63" s="7"/>
      <c r="E63" s="46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88"/>
      <c r="AI63" s="88"/>
      <c r="AJ63" s="86" t="str">
        <f t="shared" si="9"/>
        <v/>
      </c>
      <c r="AK63" s="86"/>
      <c r="AL63" s="77"/>
    </row>
    <row r="64" spans="1:38" hidden="1">
      <c r="A64" s="7"/>
      <c r="B64" s="7"/>
      <c r="C64" s="7"/>
      <c r="D64" s="7"/>
      <c r="E64" s="46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88"/>
      <c r="AI64" s="88"/>
      <c r="AJ64" s="86" t="str">
        <f t="shared" si="9"/>
        <v/>
      </c>
      <c r="AK64" s="86"/>
      <c r="AL64" s="77"/>
    </row>
    <row r="65" spans="1:38" hidden="1">
      <c r="A65" s="7"/>
      <c r="B65" s="7"/>
      <c r="C65" s="7"/>
      <c r="D65" s="7"/>
      <c r="E65" s="4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88"/>
      <c r="AI65" s="88"/>
      <c r="AJ65" s="86" t="str">
        <f t="shared" si="9"/>
        <v/>
      </c>
      <c r="AK65" s="86"/>
      <c r="AL65" s="77"/>
    </row>
    <row r="66" spans="1:38" hidden="1">
      <c r="A66" s="7"/>
      <c r="B66" s="7"/>
      <c r="C66" s="7"/>
      <c r="D66" s="7"/>
      <c r="E66" s="4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88"/>
      <c r="AI66" s="88"/>
      <c r="AJ66" s="86" t="str">
        <f t="shared" si="9"/>
        <v/>
      </c>
      <c r="AK66" s="86"/>
      <c r="AL66" s="77"/>
    </row>
    <row r="67" spans="1:38" hidden="1">
      <c r="A67" s="7"/>
      <c r="B67" s="7"/>
      <c r="C67" s="7"/>
      <c r="D67" s="7"/>
      <c r="E67" s="4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88"/>
      <c r="AI67" s="88"/>
      <c r="AJ67" s="86" t="str">
        <f t="shared" si="9"/>
        <v/>
      </c>
      <c r="AK67" s="86"/>
      <c r="AL67" s="77"/>
    </row>
    <row r="68" spans="1:38" hidden="1">
      <c r="A68" s="7"/>
      <c r="B68" s="7"/>
      <c r="C68" s="7"/>
      <c r="D68" s="7"/>
      <c r="E68" s="4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88"/>
      <c r="AI68" s="88"/>
      <c r="AJ68" s="86" t="str">
        <f t="shared" ref="AJ68:AJ89" si="14">IF(AL68="Pass",RANK(AH68,$AH$4:$AH$89,0),"")</f>
        <v/>
      </c>
      <c r="AK68" s="86"/>
      <c r="AL68" s="77"/>
    </row>
    <row r="69" spans="1:38" hidden="1">
      <c r="A69" s="7"/>
      <c r="B69" s="7"/>
      <c r="C69" s="7"/>
      <c r="D69" s="7"/>
      <c r="E69" s="4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88"/>
      <c r="AI69" s="88"/>
      <c r="AJ69" s="86" t="str">
        <f t="shared" si="14"/>
        <v/>
      </c>
      <c r="AK69" s="86"/>
      <c r="AL69" s="77"/>
    </row>
    <row r="70" spans="1:38" hidden="1">
      <c r="A70" s="7"/>
      <c r="B70" s="7"/>
      <c r="C70" s="7"/>
      <c r="D70" s="7"/>
      <c r="E70" s="4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88"/>
      <c r="AI70" s="88"/>
      <c r="AJ70" s="86" t="str">
        <f t="shared" si="14"/>
        <v/>
      </c>
      <c r="AK70" s="86"/>
      <c r="AL70" s="77"/>
    </row>
    <row r="71" spans="1:38" hidden="1">
      <c r="A71" s="7"/>
      <c r="B71" s="7"/>
      <c r="C71" s="7"/>
      <c r="D71" s="7"/>
      <c r="E71" s="4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88"/>
      <c r="AI71" s="88"/>
      <c r="AJ71" s="86" t="str">
        <f t="shared" si="14"/>
        <v/>
      </c>
      <c r="AK71" s="86"/>
      <c r="AL71" s="77"/>
    </row>
    <row r="72" spans="1:38" hidden="1">
      <c r="A72" s="7"/>
      <c r="B72" s="7"/>
      <c r="C72" s="7"/>
      <c r="D72" s="7"/>
      <c r="E72" s="4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88"/>
      <c r="AI72" s="88"/>
      <c r="AJ72" s="86" t="str">
        <f t="shared" si="14"/>
        <v/>
      </c>
      <c r="AK72" s="86"/>
      <c r="AL72" s="77"/>
    </row>
    <row r="73" spans="1:38" hidden="1">
      <c r="A73" s="7"/>
      <c r="B73" s="7"/>
      <c r="C73" s="7"/>
      <c r="D73" s="7"/>
      <c r="E73" s="4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88"/>
      <c r="AI73" s="88"/>
      <c r="AJ73" s="86" t="str">
        <f t="shared" si="14"/>
        <v/>
      </c>
      <c r="AK73" s="86"/>
      <c r="AL73" s="77"/>
    </row>
    <row r="74" spans="1:38" hidden="1">
      <c r="A74" s="7"/>
      <c r="B74" s="7"/>
      <c r="C74" s="7"/>
      <c r="D74" s="7"/>
      <c r="E74" s="46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88"/>
      <c r="AI74" s="88"/>
      <c r="AJ74" s="86" t="str">
        <f t="shared" si="14"/>
        <v/>
      </c>
      <c r="AK74" s="86"/>
      <c r="AL74" s="77"/>
    </row>
    <row r="75" spans="1:38" hidden="1">
      <c r="A75" s="7"/>
      <c r="B75" s="7"/>
      <c r="C75" s="7"/>
      <c r="D75" s="7"/>
      <c r="E75" s="4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88"/>
      <c r="AI75" s="88"/>
      <c r="AJ75" s="86" t="str">
        <f t="shared" si="14"/>
        <v/>
      </c>
      <c r="AK75" s="86"/>
      <c r="AL75" s="77"/>
    </row>
    <row r="76" spans="1:38" hidden="1">
      <c r="A76" s="7"/>
      <c r="B76" s="7"/>
      <c r="C76" s="7"/>
      <c r="D76" s="7"/>
      <c r="E76" s="4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88"/>
      <c r="AI76" s="88"/>
      <c r="AJ76" s="86" t="str">
        <f t="shared" si="14"/>
        <v/>
      </c>
      <c r="AK76" s="86"/>
      <c r="AL76" s="77"/>
    </row>
    <row r="77" spans="1:38" hidden="1">
      <c r="A77" s="7"/>
      <c r="B77" s="7"/>
      <c r="C77" s="7"/>
      <c r="D77" s="7"/>
      <c r="E77" s="46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88"/>
      <c r="AI77" s="88"/>
      <c r="AJ77" s="86" t="str">
        <f t="shared" si="14"/>
        <v/>
      </c>
      <c r="AK77" s="86"/>
      <c r="AL77" s="77"/>
    </row>
    <row r="78" spans="1:38" hidden="1">
      <c r="A78" s="7"/>
      <c r="B78" s="7"/>
      <c r="C78" s="7"/>
      <c r="D78" s="7"/>
      <c r="E78" s="46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88"/>
      <c r="AI78" s="88"/>
      <c r="AJ78" s="86" t="str">
        <f t="shared" si="14"/>
        <v/>
      </c>
      <c r="AK78" s="86"/>
      <c r="AL78" s="77"/>
    </row>
    <row r="79" spans="1:38" hidden="1">
      <c r="A79" s="7"/>
      <c r="B79" s="7"/>
      <c r="C79" s="7"/>
      <c r="D79" s="7"/>
      <c r="E79" s="46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88"/>
      <c r="AI79" s="88"/>
      <c r="AJ79" s="86" t="str">
        <f t="shared" si="14"/>
        <v/>
      </c>
      <c r="AK79" s="86"/>
      <c r="AL79" s="77"/>
    </row>
    <row r="80" spans="1:38" hidden="1">
      <c r="A80" s="7"/>
      <c r="B80" s="7"/>
      <c r="C80" s="7"/>
      <c r="D80" s="7"/>
      <c r="E80" s="4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88"/>
      <c r="AI80" s="88"/>
      <c r="AJ80" s="86" t="str">
        <f t="shared" si="14"/>
        <v/>
      </c>
      <c r="AK80" s="86"/>
      <c r="AL80" s="77"/>
    </row>
    <row r="81" spans="1:38" hidden="1">
      <c r="A81" s="7"/>
      <c r="B81" s="7"/>
      <c r="C81" s="7"/>
      <c r="D81" s="7"/>
      <c r="E81" s="4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88"/>
      <c r="AI81" s="88"/>
      <c r="AJ81" s="86" t="str">
        <f t="shared" si="14"/>
        <v/>
      </c>
      <c r="AK81" s="86"/>
      <c r="AL81" s="77"/>
    </row>
    <row r="82" spans="1:38" hidden="1">
      <c r="A82" s="7"/>
      <c r="B82" s="7"/>
      <c r="C82" s="7"/>
      <c r="D82" s="7"/>
      <c r="E82" s="4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88"/>
      <c r="AI82" s="88"/>
      <c r="AJ82" s="86" t="str">
        <f t="shared" si="14"/>
        <v/>
      </c>
      <c r="AK82" s="86"/>
      <c r="AL82" s="77"/>
    </row>
    <row r="83" spans="1:38" hidden="1">
      <c r="A83" s="7"/>
      <c r="B83" s="7"/>
      <c r="C83" s="7"/>
      <c r="D83" s="7"/>
      <c r="E83" s="4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88"/>
      <c r="AI83" s="88"/>
      <c r="AJ83" s="86" t="str">
        <f t="shared" si="14"/>
        <v/>
      </c>
      <c r="AK83" s="86"/>
      <c r="AL83" s="77"/>
    </row>
    <row r="84" spans="1:38" hidden="1">
      <c r="A84" s="7"/>
      <c r="B84" s="7"/>
      <c r="C84" s="7"/>
      <c r="D84" s="7"/>
      <c r="E84" s="4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88"/>
      <c r="AI84" s="88"/>
      <c r="AJ84" s="86" t="str">
        <f t="shared" si="14"/>
        <v/>
      </c>
      <c r="AK84" s="86"/>
      <c r="AL84" s="77"/>
    </row>
    <row r="85" spans="1:38" hidden="1">
      <c r="A85" s="7"/>
      <c r="B85" s="7"/>
      <c r="C85" s="7"/>
      <c r="D85" s="7"/>
      <c r="E85" s="4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88"/>
      <c r="AI85" s="88"/>
      <c r="AJ85" s="86" t="str">
        <f t="shared" si="14"/>
        <v/>
      </c>
      <c r="AK85" s="86"/>
      <c r="AL85" s="77"/>
    </row>
    <row r="86" spans="1:38" hidden="1">
      <c r="A86" s="7"/>
      <c r="B86" s="7"/>
      <c r="C86" s="7"/>
      <c r="D86" s="7"/>
      <c r="E86" s="4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88"/>
      <c r="AI86" s="88"/>
      <c r="AJ86" s="86" t="str">
        <f t="shared" si="14"/>
        <v/>
      </c>
      <c r="AK86" s="86"/>
      <c r="AL86" s="77"/>
    </row>
    <row r="87" spans="1:38" hidden="1">
      <c r="A87" s="7"/>
      <c r="B87" s="7"/>
      <c r="C87" s="7"/>
      <c r="D87" s="7"/>
      <c r="E87" s="4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88"/>
      <c r="AI87" s="88"/>
      <c r="AJ87" s="86" t="str">
        <f t="shared" si="14"/>
        <v/>
      </c>
      <c r="AK87" s="86"/>
      <c r="AL87" s="77"/>
    </row>
    <row r="88" spans="1:38" hidden="1">
      <c r="A88" s="7"/>
      <c r="B88" s="7"/>
      <c r="C88" s="7"/>
      <c r="D88" s="7"/>
      <c r="E88" s="4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88"/>
      <c r="AI88" s="88"/>
      <c r="AJ88" s="86" t="str">
        <f t="shared" si="14"/>
        <v/>
      </c>
      <c r="AK88" s="86"/>
      <c r="AL88" s="77"/>
    </row>
    <row r="89" spans="1:38" hidden="1">
      <c r="A89" s="7"/>
      <c r="B89" s="7"/>
      <c r="C89" s="7"/>
      <c r="D89" s="7"/>
      <c r="E89" s="4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88"/>
      <c r="AI89" s="88"/>
      <c r="AJ89" s="86" t="str">
        <f t="shared" si="14"/>
        <v/>
      </c>
      <c r="AK89" s="86"/>
      <c r="AL89" s="77"/>
    </row>
    <row r="90" spans="1:38" s="4" customFormat="1" ht="24.75" customHeight="1">
      <c r="A90" s="8"/>
      <c r="B90" s="18"/>
      <c r="C90" s="18"/>
      <c r="D90" s="18"/>
      <c r="E90" s="47"/>
      <c r="F90" s="107" t="str">
        <f>F2</f>
        <v>301- Eng Core</v>
      </c>
      <c r="G90" s="108"/>
      <c r="H90" s="107" t="str">
        <f>H2</f>
        <v>302- Hindi Core</v>
      </c>
      <c r="I90" s="108"/>
      <c r="J90" s="107" t="str">
        <f>J2</f>
        <v>027- Hist</v>
      </c>
      <c r="K90" s="108"/>
      <c r="L90" s="107" t="str">
        <f>L2</f>
        <v>028- Pol Sc</v>
      </c>
      <c r="M90" s="108"/>
      <c r="N90" s="107" t="str">
        <f>N2</f>
        <v>029-Geo</v>
      </c>
      <c r="O90" s="108"/>
      <c r="P90" s="107" t="str">
        <f>P2</f>
        <v>030- Eco</v>
      </c>
      <c r="Q90" s="108"/>
      <c r="R90" s="107" t="str">
        <f>R2</f>
        <v>041- Maths</v>
      </c>
      <c r="S90" s="108"/>
      <c r="T90" s="107" t="str">
        <f>T2</f>
        <v>042- Phy</v>
      </c>
      <c r="U90" s="108"/>
      <c r="V90" s="107" t="str">
        <f>V2</f>
        <v>043- Chem</v>
      </c>
      <c r="W90" s="108"/>
      <c r="X90" s="107" t="str">
        <f>X2</f>
        <v>044-Bio</v>
      </c>
      <c r="Y90" s="108"/>
      <c r="Z90" s="107" t="str">
        <f>Z2</f>
        <v>083-CSc</v>
      </c>
      <c r="AA90" s="108"/>
      <c r="AB90" s="107" t="str">
        <f>AB2</f>
        <v>065-IP</v>
      </c>
      <c r="AC90" s="108"/>
      <c r="AD90" s="107" t="str">
        <f>AD2</f>
        <v>054-BSt</v>
      </c>
      <c r="AE90" s="108"/>
      <c r="AF90" s="107" t="str">
        <f>AF2</f>
        <v>055-Accts</v>
      </c>
      <c r="AG90" s="108"/>
      <c r="AH90" s="89"/>
      <c r="AI90" s="90"/>
      <c r="AJ90" s="91"/>
      <c r="AK90" s="92"/>
      <c r="AL90" s="92"/>
    </row>
    <row r="91" spans="1:38">
      <c r="A91" s="102" t="s">
        <v>197</v>
      </c>
      <c r="B91" s="103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8">
      <c r="A92" s="102" t="s">
        <v>210</v>
      </c>
      <c r="B92" s="103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8" ht="34.5" customHeight="1">
      <c r="A93" s="3"/>
      <c r="B93" s="19" t="s">
        <v>183</v>
      </c>
      <c r="C93" s="1" t="s">
        <v>184</v>
      </c>
      <c r="D93" s="1" t="s">
        <v>185</v>
      </c>
      <c r="E93" s="3" t="s">
        <v>196</v>
      </c>
      <c r="F93" s="3" t="s">
        <v>180</v>
      </c>
      <c r="G93" s="3" t="s">
        <v>176</v>
      </c>
      <c r="H93" s="3" t="s">
        <v>177</v>
      </c>
      <c r="I93" s="3" t="s">
        <v>179</v>
      </c>
      <c r="J93" s="3" t="s">
        <v>178</v>
      </c>
      <c r="K93" s="3" t="s">
        <v>175</v>
      </c>
      <c r="L93" s="3" t="s">
        <v>173</v>
      </c>
      <c r="M93" s="3" t="s">
        <v>174</v>
      </c>
      <c r="N93" s="65" t="s">
        <v>181</v>
      </c>
      <c r="O93" s="96" t="s">
        <v>187</v>
      </c>
      <c r="P93" s="96" t="s">
        <v>188</v>
      </c>
      <c r="Q93" s="96" t="s">
        <v>189</v>
      </c>
      <c r="R93" s="96" t="s">
        <v>190</v>
      </c>
      <c r="S93" s="96" t="s">
        <v>191</v>
      </c>
      <c r="T93" s="96" t="s">
        <v>182</v>
      </c>
      <c r="U93" s="16" t="s">
        <v>192</v>
      </c>
      <c r="V93" s="3" t="s">
        <v>193</v>
      </c>
      <c r="W93" s="1" t="s">
        <v>201</v>
      </c>
      <c r="X93" s="5"/>
      <c r="Y93" s="6"/>
      <c r="Z93" s="6"/>
      <c r="AA93" s="6"/>
      <c r="AB93" s="6"/>
      <c r="AC93" s="6"/>
      <c r="AD93" s="6"/>
      <c r="AE93" s="6"/>
      <c r="AF93" s="6"/>
      <c r="AG93" s="6"/>
    </row>
    <row r="94" spans="1:38">
      <c r="A94" s="3"/>
      <c r="B94" s="20" t="str">
        <f>F2</f>
        <v>301- Eng Core</v>
      </c>
      <c r="C94" s="33">
        <f>COUNTA(G4:G89)</f>
        <v>54</v>
      </c>
      <c r="D94" s="33">
        <f>C94-N94</f>
        <v>54</v>
      </c>
      <c r="E94" s="48">
        <f>100*D94/C94</f>
        <v>100</v>
      </c>
      <c r="F94" s="33">
        <f>COUNTIF(G4:G89,"A1")</f>
        <v>4</v>
      </c>
      <c r="G94" s="33">
        <f>COUNTIF(G4:G89,"A2")</f>
        <v>5</v>
      </c>
      <c r="H94" s="33">
        <f>COUNTIF(G4:G89,"B1")</f>
        <v>5</v>
      </c>
      <c r="I94" s="33">
        <f>COUNTIF(G4:G89,"B2")</f>
        <v>14</v>
      </c>
      <c r="J94" s="33">
        <f>COUNTIF(G4:G89,"C1")</f>
        <v>10</v>
      </c>
      <c r="K94" s="33">
        <f>COUNTIF(G4:G89,"C2")</f>
        <v>8</v>
      </c>
      <c r="L94" s="33">
        <f>COUNTIF(G4:G89,"D1")</f>
        <v>6</v>
      </c>
      <c r="M94" s="33">
        <f>COUNTIF(G4:G89,"D2")</f>
        <v>2</v>
      </c>
      <c r="N94" s="65">
        <f>COUNTIF(G4:G89,"E")</f>
        <v>0</v>
      </c>
      <c r="O94" s="67">
        <f>COUNTIF(F4:F89,"&gt;=0")-COUNTIF(F4:F89,"&gt;32.9")</f>
        <v>0</v>
      </c>
      <c r="P94" s="67">
        <f>COUNTIF(F4:F89,"&gt;=33")-COUNTIF(F4:F89,"&gt;44.9")</f>
        <v>0</v>
      </c>
      <c r="Q94" s="67">
        <f>COUNTIF(F4:F89,"&gt;=45")-COUNTIF(F4:F89,"&gt;59.9")</f>
        <v>6</v>
      </c>
      <c r="R94" s="67">
        <f>COUNTIF(F4:F89,"&gt;=60")-COUNTIF(F4:F89,"&gt;74.9")</f>
        <v>17</v>
      </c>
      <c r="S94" s="67">
        <f>COUNTIF(F4:F89,"&gt;=75")-COUNTIF(F4:F89,"&gt;89.9")</f>
        <v>25</v>
      </c>
      <c r="T94" s="67">
        <f>COUNTIF(F4:F89,"&gt;=90")-COUNTIF(F4:F89,"&gt;100")</f>
        <v>6</v>
      </c>
      <c r="U94" s="68">
        <f>F94*8+G94*7+H94*6+I94*5+J94*4+K94*3+L94*2+M94*1</f>
        <v>245</v>
      </c>
      <c r="V94" s="69">
        <f>U94*100/(C94*8)</f>
        <v>56.712962962962962</v>
      </c>
      <c r="W94" s="33">
        <f>AVERAGE(F4:F89)</f>
        <v>74.518518518518519</v>
      </c>
      <c r="X94" s="43"/>
      <c r="Y94" s="6"/>
      <c r="Z94" s="6"/>
      <c r="AA94" s="6"/>
      <c r="AB94" s="6"/>
      <c r="AC94" s="6"/>
      <c r="AD94" s="6"/>
      <c r="AE94" s="6"/>
      <c r="AF94" s="6"/>
      <c r="AG94" s="6"/>
    </row>
    <row r="95" spans="1:38">
      <c r="A95" s="3"/>
      <c r="B95" s="21" t="str">
        <f>H2</f>
        <v>302- Hindi Core</v>
      </c>
      <c r="C95" s="42">
        <f>COUNTA(I4:I89)</f>
        <v>9</v>
      </c>
      <c r="D95" s="33">
        <f t="shared" ref="D95:D107" si="15">C95-N95</f>
        <v>9</v>
      </c>
      <c r="E95" s="49">
        <f t="shared" ref="E95:E108" si="16">100*D95/C95</f>
        <v>100</v>
      </c>
      <c r="F95" s="42">
        <f>COUNTIF(I4:I89,"A1")</f>
        <v>0</v>
      </c>
      <c r="G95" s="42">
        <f>COUNTIF(I4:I89,"A2")</f>
        <v>1</v>
      </c>
      <c r="H95" s="42">
        <f>COUNTIF(I4:I89,"B1")</f>
        <v>1</v>
      </c>
      <c r="I95" s="42">
        <f>COUNTIF(I4:I89,"B2")</f>
        <v>2</v>
      </c>
      <c r="J95" s="42">
        <f>COUNTIF(I4:I89,"C1")</f>
        <v>2</v>
      </c>
      <c r="K95" s="42">
        <f>COUNTIF(I4:I89,"C2")</f>
        <v>2</v>
      </c>
      <c r="L95" s="42">
        <f>COUNTIF(I4:I89,"D1")</f>
        <v>0</v>
      </c>
      <c r="M95" s="42">
        <f>COUNTIF(I4:I89,"D2")</f>
        <v>1</v>
      </c>
      <c r="N95" s="65">
        <f>COUNTIF(I4:I89,"E")</f>
        <v>0</v>
      </c>
      <c r="O95" s="70">
        <f>COUNTIF(H4:H89,"&gt;=0")-COUNTIF(H4:H89,"&gt;32")</f>
        <v>0</v>
      </c>
      <c r="P95" s="70">
        <f>COUNTIF(H4:H89,"&gt;=33")-COUNTIF(H4:H89,"&gt;44.9")</f>
        <v>0</v>
      </c>
      <c r="Q95" s="70">
        <f>COUNTIF(H4:H89,"&gt;=45")-COUNTIF(H4:H89,"&gt;59.9")</f>
        <v>1</v>
      </c>
      <c r="R95" s="70">
        <f>COUNTIF(H4:H89,"&gt;=60")-COUNTIF(H4:H89,"&gt;74.9")</f>
        <v>4</v>
      </c>
      <c r="S95" s="70">
        <f>COUNTIF(H4:H89,"&gt;=75")-COUNTIF(H4:H89,"&gt;89.9")</f>
        <v>4</v>
      </c>
      <c r="T95" s="70">
        <f>COUNTIF(H4:H89,"&gt;=90")-COUNTIF(H4:H89,"&gt;100")</f>
        <v>0</v>
      </c>
      <c r="U95" s="52">
        <f t="shared" ref="U95:U108" si="17">F95*8+G95*7+H95*6+I95*5+J95*4+K95*3+L95*2+M95*1</f>
        <v>38</v>
      </c>
      <c r="V95" s="71">
        <f t="shared" ref="V95:V107" si="18">U95*100/(C95*8)</f>
        <v>52.777777777777779</v>
      </c>
      <c r="W95" s="42">
        <f>AVERAGE(H4:H89)</f>
        <v>71.888888888888886</v>
      </c>
      <c r="X95" s="43"/>
      <c r="Y95" s="6"/>
      <c r="Z95" s="6"/>
      <c r="AA95" s="6"/>
      <c r="AB95" s="6"/>
      <c r="AC95" s="6"/>
      <c r="AD95" s="6"/>
      <c r="AE95" s="6"/>
      <c r="AF95" s="6"/>
      <c r="AG95" s="6"/>
    </row>
    <row r="96" spans="1:38">
      <c r="A96" s="3"/>
      <c r="B96" s="22" t="str">
        <f>J2</f>
        <v>027- Hist</v>
      </c>
      <c r="C96" s="43">
        <f>COUNTA(K4:K89)</f>
        <v>0</v>
      </c>
      <c r="D96" s="33">
        <f t="shared" si="15"/>
        <v>0</v>
      </c>
      <c r="E96" s="50" t="e">
        <f t="shared" si="16"/>
        <v>#DIV/0!</v>
      </c>
      <c r="F96" s="43">
        <f>COUNTIF(K4:K89,"A1")</f>
        <v>0</v>
      </c>
      <c r="G96" s="43">
        <f>COUNTIF(K4:K89,"A2")</f>
        <v>0</v>
      </c>
      <c r="H96" s="43">
        <f>COUNTIF(K4:K89,"B1")</f>
        <v>0</v>
      </c>
      <c r="I96" s="43">
        <f>COUNTIF(K4:K89,"B2")</f>
        <v>0</v>
      </c>
      <c r="J96" s="43">
        <f>COUNTIF(K4:K89,"C1")</f>
        <v>0</v>
      </c>
      <c r="K96" s="43">
        <f>COUNTIF(K4:K89,"C2")</f>
        <v>0</v>
      </c>
      <c r="L96" s="43">
        <f>COUNTIF(K4:K89,"D1")</f>
        <v>0</v>
      </c>
      <c r="M96" s="43">
        <f>COUNTIF(K4:K89,"D2")</f>
        <v>0</v>
      </c>
      <c r="N96" s="65">
        <f>COUNTIF(K4:K89,"E")</f>
        <v>0</v>
      </c>
      <c r="O96" s="72">
        <f>COUNTIF(J4:J89,"&gt;=0")-COUNTIF(J4:J89,"&gt;32")</f>
        <v>0</v>
      </c>
      <c r="P96" s="72">
        <f>COUNTIF(J4:J89,"&gt;=33")-COUNTIF(J4:J89,"&gt;44.9")</f>
        <v>0</v>
      </c>
      <c r="Q96" s="72">
        <f>COUNTIF(J4:J89,"&gt;45")-COUNTIF(J4:J89,"&gt;59.9")</f>
        <v>0</v>
      </c>
      <c r="R96" s="72">
        <f>COUNTIF(J4:J89,"&gt;=60")-COUNTIF(J4:J89,"&gt;74.9")</f>
        <v>0</v>
      </c>
      <c r="S96" s="72">
        <f>COUNTIF(J4:J89,"&gt;=75")-COUNTIF(J4:J89,"&gt;89.9")</f>
        <v>0</v>
      </c>
      <c r="T96" s="72">
        <f>COUNTIF(J4:J89,"&gt;=90")-COUNTIF(J4:J89,"&gt;100")</f>
        <v>0</v>
      </c>
      <c r="U96" s="73">
        <f t="shared" si="17"/>
        <v>0</v>
      </c>
      <c r="V96" s="74" t="e">
        <f t="shared" si="18"/>
        <v>#DIV/0!</v>
      </c>
      <c r="W96" s="43" t="e">
        <f>AVERAGE(J4:J89)</f>
        <v>#DIV/0!</v>
      </c>
      <c r="X96" s="43"/>
      <c r="Y96" s="6"/>
      <c r="Z96" s="6"/>
      <c r="AA96" s="6"/>
      <c r="AB96" s="6"/>
      <c r="AC96" s="6"/>
      <c r="AD96" s="6"/>
      <c r="AE96" s="6"/>
      <c r="AF96" s="6"/>
      <c r="AG96" s="6"/>
    </row>
    <row r="97" spans="1:38">
      <c r="A97" s="3"/>
      <c r="B97" s="20" t="str">
        <f>L2</f>
        <v>028- Pol Sc</v>
      </c>
      <c r="C97" s="33">
        <f>COUNTA(M4:M89)</f>
        <v>0</v>
      </c>
      <c r="D97" s="33">
        <f t="shared" si="15"/>
        <v>0</v>
      </c>
      <c r="E97" s="48" t="e">
        <f t="shared" si="16"/>
        <v>#DIV/0!</v>
      </c>
      <c r="F97" s="33">
        <f>COUNTIF(M4:M89,"A1")</f>
        <v>0</v>
      </c>
      <c r="G97" s="33">
        <f>COUNTIF(M4:M89,"A2")</f>
        <v>0</v>
      </c>
      <c r="H97" s="33">
        <f>COUNTIF(M4:M89,"B1")</f>
        <v>0</v>
      </c>
      <c r="I97" s="33">
        <f>COUNTIF(M4:M89,"B2")</f>
        <v>0</v>
      </c>
      <c r="J97" s="33">
        <f>COUNTIF(M4:M89,"C1")</f>
        <v>0</v>
      </c>
      <c r="K97" s="33">
        <f>COUNTIF(M4:M89,"C2")</f>
        <v>0</v>
      </c>
      <c r="L97" s="33">
        <f>COUNTIF(M4:M89,"D1")</f>
        <v>0</v>
      </c>
      <c r="M97" s="33">
        <f>COUNTIF(M4:M89,"D2")</f>
        <v>0</v>
      </c>
      <c r="N97" s="65">
        <f>COUNTIF(M4:M89,"E")</f>
        <v>0</v>
      </c>
      <c r="O97" s="67">
        <f>COUNTIF(L4:L89,"&gt;=0")-COUNTIF(L4:L89,"&gt;32")</f>
        <v>0</v>
      </c>
      <c r="P97" s="67">
        <f>COUNTIF(L4:L89,"&gt;=33")-COUNTIF(L4:L89,"&gt;44.9")</f>
        <v>0</v>
      </c>
      <c r="Q97" s="67">
        <f>COUNTIF(L4:L89,"&gt;=45")-COUNTIF(L4:L89,"&gt;59.9")</f>
        <v>0</v>
      </c>
      <c r="R97" s="67">
        <f>COUNTIF(L4:L89,"&gt;=60")-COUNTIF(L4:L89,"&gt;74.9")</f>
        <v>0</v>
      </c>
      <c r="S97" s="67">
        <f>COUNTIF(L4:L89,"&gt;=75")-COUNTIF(L4:L89,"&gt;89.9")</f>
        <v>0</v>
      </c>
      <c r="T97" s="67">
        <f>COUNTIF(L4:L89,"&gt;=90")-COUNTIF(L4:L89,"&gt;100")</f>
        <v>0</v>
      </c>
      <c r="U97" s="68">
        <f t="shared" si="17"/>
        <v>0</v>
      </c>
      <c r="V97" s="69" t="e">
        <f t="shared" si="18"/>
        <v>#DIV/0!</v>
      </c>
      <c r="W97" s="33" t="e">
        <f>AVERAGE(L4:L89)</f>
        <v>#DIV/0!</v>
      </c>
      <c r="X97" s="43"/>
      <c r="Y97" s="6"/>
      <c r="Z97" s="6"/>
      <c r="AA97" s="6"/>
      <c r="AB97" s="6"/>
      <c r="AC97" s="6"/>
      <c r="AD97" s="6"/>
      <c r="AE97" s="6"/>
      <c r="AF97" s="6"/>
      <c r="AG97" s="6"/>
    </row>
    <row r="98" spans="1:38">
      <c r="A98" s="3"/>
      <c r="B98" s="21" t="str">
        <f>N2</f>
        <v>029-Geo</v>
      </c>
      <c r="C98" s="42">
        <f>COUNTA(O4:O89)</f>
        <v>0</v>
      </c>
      <c r="D98" s="33">
        <f t="shared" si="15"/>
        <v>0</v>
      </c>
      <c r="E98" s="49" t="e">
        <f t="shared" si="16"/>
        <v>#DIV/0!</v>
      </c>
      <c r="F98" s="42">
        <f>COUNTIF(O4:O89,"A1")</f>
        <v>0</v>
      </c>
      <c r="G98" s="42">
        <f>COUNTIF(O4:O89,"A2")</f>
        <v>0</v>
      </c>
      <c r="H98" s="42">
        <f>COUNTIF(O4:O89,"B1")</f>
        <v>0</v>
      </c>
      <c r="I98" s="42">
        <f>COUNTIF(O4:O89,"B2")</f>
        <v>0</v>
      </c>
      <c r="J98" s="42">
        <f>COUNTIF(O4:O89,"C1")</f>
        <v>0</v>
      </c>
      <c r="K98" s="42">
        <f>COUNTIF(O4:O89,"C2")</f>
        <v>0</v>
      </c>
      <c r="L98" s="42">
        <f>COUNTIF(O4:O89,"D1")</f>
        <v>0</v>
      </c>
      <c r="M98" s="42">
        <f>COUNTIF(O4:O89,"D2")</f>
        <v>0</v>
      </c>
      <c r="N98" s="65">
        <f>COUNTIF(O4:O89,"E")</f>
        <v>0</v>
      </c>
      <c r="O98" s="70">
        <f>COUNTIF(N4:N89,"&gt;=0")-COUNTIF(N4:N89,"&gt;32")</f>
        <v>0</v>
      </c>
      <c r="P98" s="70">
        <f>COUNTIF(N4:N89,"&gt;=33")-COUNTIF(N4:N89,"&gt;44.9")</f>
        <v>0</v>
      </c>
      <c r="Q98" s="70">
        <f>COUNTIF(N4:N89,"&gt;=45")-COUNTIF(N4:N89,"&gt;59.9")</f>
        <v>0</v>
      </c>
      <c r="R98" s="70">
        <f>COUNTIF(N4:N89,"&gt;=60")-COUNTIF(N4:N89,"&gt;74.9")</f>
        <v>0</v>
      </c>
      <c r="S98" s="70">
        <f>COUNTIF(N4:N89,"&gt;=75")-COUNTIF(N4:N89,"&gt;89.9")</f>
        <v>0</v>
      </c>
      <c r="T98" s="70">
        <f>COUNTIF(N4:N89,"&gt;=90")-COUNTIF(N4:N89,"&gt;100")</f>
        <v>0</v>
      </c>
      <c r="U98" s="52">
        <f t="shared" si="17"/>
        <v>0</v>
      </c>
      <c r="V98" s="71" t="e">
        <f t="shared" si="18"/>
        <v>#DIV/0!</v>
      </c>
      <c r="W98" s="42" t="e">
        <f>AVERAGE(N4:N89)</f>
        <v>#DIV/0!</v>
      </c>
      <c r="X98" s="43"/>
      <c r="Y98" s="6"/>
      <c r="Z98" s="6"/>
      <c r="AA98" s="6"/>
      <c r="AB98" s="6"/>
      <c r="AC98" s="6"/>
      <c r="AD98" s="6"/>
      <c r="AE98" s="6"/>
      <c r="AF98" s="6"/>
      <c r="AG98" s="6"/>
    </row>
    <row r="99" spans="1:38">
      <c r="A99" s="3"/>
      <c r="B99" s="22" t="str">
        <f>P2</f>
        <v>030- Eco</v>
      </c>
      <c r="C99" s="43">
        <f>COUNTA(Q4:Q89)</f>
        <v>0</v>
      </c>
      <c r="D99" s="33">
        <f t="shared" si="15"/>
        <v>0</v>
      </c>
      <c r="E99" s="50" t="e">
        <f t="shared" si="16"/>
        <v>#DIV/0!</v>
      </c>
      <c r="F99" s="43">
        <f>COUNTIF(Q4:Q89,"A1")</f>
        <v>0</v>
      </c>
      <c r="G99" s="43">
        <f>COUNTIF(Q4:Q89,"A2")</f>
        <v>0</v>
      </c>
      <c r="H99" s="43">
        <f>COUNTIF(Q4:Q89,"B1")</f>
        <v>0</v>
      </c>
      <c r="I99" s="43">
        <f>COUNTIF(Q4:Q89,"B2")</f>
        <v>0</v>
      </c>
      <c r="J99" s="43">
        <f>COUNTIF(Q4:Q89,"C1")</f>
        <v>0</v>
      </c>
      <c r="K99" s="43">
        <f>COUNTIF(Q4:Q89,"C2")</f>
        <v>0</v>
      </c>
      <c r="L99" s="43">
        <f>COUNTIF(Q4:Q89,"D1")</f>
        <v>0</v>
      </c>
      <c r="M99" s="43">
        <f>COUNTIF(Q4:Q89,"D2")</f>
        <v>0</v>
      </c>
      <c r="N99" s="65">
        <f>COUNTIF(Q4:Q89,"E")</f>
        <v>0</v>
      </c>
      <c r="O99" s="72">
        <f>COUNTIF(P4:P89,"&gt;=0")-COUNTIF(P4:P89,"&gt;32")</f>
        <v>0</v>
      </c>
      <c r="P99" s="72">
        <f>COUNTIF(P4:P89,"&gt;=33")-COUNTIF(P4:P89,"&gt;44.9")</f>
        <v>0</v>
      </c>
      <c r="Q99" s="72">
        <f>COUNTIF(P4:P89,"&gt;=45")-COUNTIF(P4:P89,"&gt;59.9")</f>
        <v>0</v>
      </c>
      <c r="R99" s="72">
        <f>COUNTIF(N4:N89,"&gt;=60")-COUNTIF(N4:N89,"&gt;74.9")</f>
        <v>0</v>
      </c>
      <c r="S99" s="72">
        <f>COUNTIF(P4:P89,"&gt;=75")-COUNTIF(P4:P89,"&gt;89.9")</f>
        <v>0</v>
      </c>
      <c r="T99" s="72">
        <f>COUNTIF(N4:N89,"&gt;=90")-COUNTIF(N4:N89,"&gt;100")</f>
        <v>0</v>
      </c>
      <c r="U99" s="73">
        <f t="shared" si="17"/>
        <v>0</v>
      </c>
      <c r="V99" s="74" t="e">
        <f t="shared" si="18"/>
        <v>#DIV/0!</v>
      </c>
      <c r="W99" s="43" t="e">
        <f>AVERAGE(P4:P89)</f>
        <v>#DIV/0!</v>
      </c>
      <c r="X99" s="43"/>
      <c r="Y99" s="6"/>
      <c r="Z99" s="6"/>
      <c r="AA99" s="6"/>
      <c r="AB99" s="6"/>
      <c r="AC99" s="6"/>
      <c r="AD99" s="6"/>
      <c r="AE99" s="6"/>
      <c r="AF99" s="6"/>
      <c r="AG99" s="6"/>
    </row>
    <row r="100" spans="1:38">
      <c r="A100" s="2"/>
      <c r="B100" s="20" t="str">
        <f>R2</f>
        <v>041- Maths</v>
      </c>
      <c r="C100" s="33">
        <f>COUNTA(S4:S89)</f>
        <v>41</v>
      </c>
      <c r="D100" s="33">
        <f t="shared" si="15"/>
        <v>36</v>
      </c>
      <c r="E100" s="48">
        <f t="shared" si="16"/>
        <v>87.804878048780495</v>
      </c>
      <c r="F100" s="68">
        <f>COUNTIF(S4:S89,"A1")</f>
        <v>1</v>
      </c>
      <c r="G100" s="68">
        <f>COUNTIF(S4:S89,"A2")</f>
        <v>2</v>
      </c>
      <c r="H100" s="68">
        <f>COUNTIF(S4:S89,"B1")</f>
        <v>3</v>
      </c>
      <c r="I100" s="68">
        <f>COUNTIF(S4:S89,"B2")</f>
        <v>4</v>
      </c>
      <c r="J100" s="68">
        <f>COUNTIF(S4:S89,"C1")</f>
        <v>6</v>
      </c>
      <c r="K100" s="68">
        <f>COUNTIF(S4:S89,"C2")</f>
        <v>2</v>
      </c>
      <c r="L100" s="68">
        <f>COUNTIF(S4:S89,"D1")</f>
        <v>9</v>
      </c>
      <c r="M100" s="68">
        <f>COUNTIF(S4:S89,"D2")</f>
        <v>9</v>
      </c>
      <c r="N100" s="65">
        <f>COUNTIF(S4:S89,"E")</f>
        <v>5</v>
      </c>
      <c r="O100" s="67">
        <f>COUNTIF(R4:R89,"&gt;=0")-COUNTIF(R4:R89,"&gt;32")</f>
        <v>5</v>
      </c>
      <c r="P100" s="67">
        <f>COUNTIF(R4:R89,"&gt;=33")-COUNTIF(R4:R89,"&gt;44.5")</f>
        <v>7</v>
      </c>
      <c r="Q100" s="67">
        <f>COUNTIF(R4:R89,"&gt;=45")-COUNTIF(R4:R89,"&gt;59.9")</f>
        <v>19</v>
      </c>
      <c r="R100" s="67">
        <f>COUNTIF(R4:R89,"&gt;=60")-COUNTIF(R4:R89,"&gt;74.9")</f>
        <v>7</v>
      </c>
      <c r="S100" s="67">
        <f>COUNTIF(R4:R89,"&gt;=75")-COUNTIF(R4:R89,"&gt;89.9")</f>
        <v>2</v>
      </c>
      <c r="T100" s="67">
        <f>COUNTIF(R4:R89,"&gt;=90")-COUNTIF(R4:R89,"&gt;100")</f>
        <v>1</v>
      </c>
      <c r="U100" s="68">
        <f t="shared" si="17"/>
        <v>117</v>
      </c>
      <c r="V100" s="69">
        <f t="shared" si="18"/>
        <v>35.670731707317074</v>
      </c>
      <c r="W100" s="33">
        <f>AVERAGE(R4:R89)</f>
        <v>52.121951219512198</v>
      </c>
      <c r="X100" s="43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8">
      <c r="A101" s="9"/>
      <c r="B101" s="21" t="str">
        <f>T2</f>
        <v>042- Phy</v>
      </c>
      <c r="C101" s="42">
        <f>COUNTA(U4:U89)</f>
        <v>54</v>
      </c>
      <c r="D101" s="33">
        <f t="shared" si="15"/>
        <v>52</v>
      </c>
      <c r="E101" s="49">
        <f t="shared" si="16"/>
        <v>96.296296296296291</v>
      </c>
      <c r="F101" s="42">
        <f>COUNTIF(U4:U89,"A1")</f>
        <v>7</v>
      </c>
      <c r="G101" s="42">
        <f>COUNTIF(U4:U89,"A2")</f>
        <v>4</v>
      </c>
      <c r="H101" s="42">
        <f>COUNTIF(U4:U89,"B1")</f>
        <v>1</v>
      </c>
      <c r="I101" s="42">
        <f>COUNTIF(U4:U89,"B2")</f>
        <v>5</v>
      </c>
      <c r="J101" s="42">
        <f>COUNTIF(U4:U89,"C1")</f>
        <v>5</v>
      </c>
      <c r="K101" s="42">
        <f>COUNTIF(U4:U89,"C2")</f>
        <v>13</v>
      </c>
      <c r="L101" s="42">
        <f>COUNTIF(U4:U89,"D1")</f>
        <v>5</v>
      </c>
      <c r="M101" s="42">
        <f>COUNTIF(U4:U89,"D2")</f>
        <v>12</v>
      </c>
      <c r="N101" s="65">
        <f>COUNTIF(U4:U89,"E")</f>
        <v>2</v>
      </c>
      <c r="O101" s="70">
        <f>COUNTIF(T4:T89,"&gt;=0")-COUNTIF(T4:T89,"&gt;32")</f>
        <v>1</v>
      </c>
      <c r="P101" s="70">
        <f>COUNTIF(T4:T89,"&gt;=33")-COUNTIF(T4:T89,"&gt;44.9")</f>
        <v>1</v>
      </c>
      <c r="Q101" s="70">
        <f>COUNTIF(T4:T89,"&gt;=45")-COUNTIF(T4:T89,"&gt;59.9")</f>
        <v>27</v>
      </c>
      <c r="R101" s="70">
        <f>COUNTIF(T4:T89,"&gt;=60")-COUNTIF(T4:T89,"&gt;74.9")</f>
        <v>14</v>
      </c>
      <c r="S101" s="70">
        <f>COUNTIF(T4:T89,"&gt;=75")-COUNTIF(T4:T89,"&gt;89.9")</f>
        <v>5</v>
      </c>
      <c r="T101" s="70">
        <f>COUNTIF(T4:T89,"&gt;=90")-COUNTIF(T4:T89,"&gt;100")</f>
        <v>6</v>
      </c>
      <c r="U101" s="52">
        <f t="shared" si="17"/>
        <v>196</v>
      </c>
      <c r="V101" s="71">
        <f t="shared" si="18"/>
        <v>45.370370370370374</v>
      </c>
      <c r="W101" s="42">
        <f>AVERAGE(T4:T89)</f>
        <v>62.537037037037038</v>
      </c>
      <c r="X101" s="43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8" s="83" customFormat="1" ht="12">
      <c r="A102" s="9"/>
      <c r="B102" s="23" t="str">
        <f>V2</f>
        <v>043- Chem</v>
      </c>
      <c r="C102" s="2">
        <f>COUNTA(W4:W89)</f>
        <v>54</v>
      </c>
      <c r="D102" s="33">
        <f t="shared" si="15"/>
        <v>51</v>
      </c>
      <c r="E102" s="51">
        <f t="shared" si="16"/>
        <v>94.444444444444443</v>
      </c>
      <c r="F102" s="2">
        <f>COUNTIF(W4:W89,"A1")</f>
        <v>5</v>
      </c>
      <c r="G102" s="2">
        <f>COUNTIF(W4:W89,"A2")</f>
        <v>3</v>
      </c>
      <c r="H102" s="2">
        <f>COUNTIF(W4:W89,"B1")</f>
        <v>5</v>
      </c>
      <c r="I102" s="2">
        <f>COUNTIF(W4:W89,"B2")</f>
        <v>2</v>
      </c>
      <c r="J102" s="2">
        <f>COUNTIF(W4:W89,"C1")</f>
        <v>7</v>
      </c>
      <c r="K102" s="2">
        <f>COUNTIF(W4:W89,"C2")</f>
        <v>3</v>
      </c>
      <c r="L102" s="2">
        <f>COUNTIF(W4:W89,"D1")</f>
        <v>15</v>
      </c>
      <c r="M102" s="2">
        <f>COUNTIF(W4:W89,"D2")</f>
        <v>11</v>
      </c>
      <c r="N102" s="65">
        <f>COUNTIF(W4:W89,"E")</f>
        <v>3</v>
      </c>
      <c r="O102" s="75">
        <f>COUNTIF(V4:V89,"&gt;=0")-COUNTIF(V4:V89,"&gt;32")</f>
        <v>2</v>
      </c>
      <c r="P102" s="75">
        <f>COUNTIF(V4:V89,"&gt;=33")-COUNTIF(V4:V89,"&gt;44.9")</f>
        <v>1</v>
      </c>
      <c r="Q102" s="75">
        <f>COUNTIF(V4:V89,"&gt;=45")-COUNTIF(V4:V89,"&gt;59.9")</f>
        <v>28</v>
      </c>
      <c r="R102" s="75">
        <f>COUNTIF(V4:V89,"&gt;=60")-COUNTIF(V4:V89,"&gt;74.9")</f>
        <v>12</v>
      </c>
      <c r="S102" s="75">
        <f>COUNTIF(V4:V89,"&gt;=75")-COUNTIF(V4:V89,"&gt;89.9")</f>
        <v>6</v>
      </c>
      <c r="T102" s="75">
        <f>COUNTIF(V4:V89,"&gt;=90")-COUNTIF(V4:V89,"&gt;100")</f>
        <v>5</v>
      </c>
      <c r="U102" s="68">
        <f t="shared" si="17"/>
        <v>179</v>
      </c>
      <c r="V102" s="69">
        <f t="shared" si="18"/>
        <v>41.435185185185183</v>
      </c>
      <c r="W102" s="2">
        <f>AVERAGE(V4:V89)</f>
        <v>61.833333333333336</v>
      </c>
      <c r="X102" s="43"/>
      <c r="Y102" s="6"/>
      <c r="Z102" s="6"/>
      <c r="AA102" s="6"/>
      <c r="AB102" s="6"/>
      <c r="AC102" s="6"/>
      <c r="AD102" s="6"/>
      <c r="AE102" s="6"/>
      <c r="AF102" s="6"/>
      <c r="AG102" s="6"/>
      <c r="AJ102" s="84"/>
      <c r="AK102" s="84"/>
      <c r="AL102" s="93"/>
    </row>
    <row r="103" spans="1:38" s="83" customFormat="1" ht="12">
      <c r="A103" s="9"/>
      <c r="B103" s="20" t="str">
        <f>X2</f>
        <v>044-Bio</v>
      </c>
      <c r="C103" s="33">
        <f>COUNTA(Y4:Y89)</f>
        <v>27</v>
      </c>
      <c r="D103" s="33">
        <f t="shared" si="15"/>
        <v>27</v>
      </c>
      <c r="E103" s="48">
        <f t="shared" si="16"/>
        <v>100</v>
      </c>
      <c r="F103" s="33">
        <f>COUNTIF(Y4:Y89,"A1")</f>
        <v>3</v>
      </c>
      <c r="G103" s="33">
        <f>COUNTIF(Y4:Y89,"A2")</f>
        <v>1</v>
      </c>
      <c r="H103" s="33">
        <f>COUNTIF(Y4:Y89,"B1")</f>
        <v>6</v>
      </c>
      <c r="I103" s="33">
        <f>COUNTIF(Y4:Y89,"B2")</f>
        <v>1</v>
      </c>
      <c r="J103" s="33">
        <f>COUNTIF(Y4:Y89,"C1")</f>
        <v>4</v>
      </c>
      <c r="K103" s="33">
        <f>COUNTIF(Y4:Y89,"C2")</f>
        <v>3</v>
      </c>
      <c r="L103" s="33">
        <f>COUNTIF(Y4:Y89,"D1")</f>
        <v>1</v>
      </c>
      <c r="M103" s="33">
        <f>COUNTIF(Y4:Y89,"D2")</f>
        <v>8</v>
      </c>
      <c r="N103" s="65">
        <f>COUNTIF(Y4:Y89,"E")</f>
        <v>0</v>
      </c>
      <c r="O103" s="67">
        <f>COUNTIF(X4:X89,"&gt;=0")-COUNTIF(X4:X89,"&gt;32")</f>
        <v>0</v>
      </c>
      <c r="P103" s="67">
        <f>COUNTIF(X4:X89,"&gt;=33")-COUNTIF(X4:X89,"&gt;44.9")</f>
        <v>0</v>
      </c>
      <c r="Q103" s="67">
        <f>COUNTIF(X4:X89,"&gt;=45")-COUNTIF(X4:X89,"&gt;59.9")</f>
        <v>9</v>
      </c>
      <c r="R103" s="67">
        <f>COUNTIF(X4:X89,"&gt;=60")-COUNTIF(X4:X89,"&gt;74.9")</f>
        <v>8</v>
      </c>
      <c r="S103" s="67">
        <f>COUNTIF(X4:X89,"&gt;=75")-COUNTIF(X4:X89,"&gt;89.9")</f>
        <v>7</v>
      </c>
      <c r="T103" s="67">
        <f>COUNTIF(X4:X89,"&gt;=90")-COUNTIF(X4:X89,"&gt;100")</f>
        <v>3</v>
      </c>
      <c r="U103" s="68">
        <f t="shared" si="17"/>
        <v>107</v>
      </c>
      <c r="V103" s="69">
        <f t="shared" si="18"/>
        <v>49.537037037037038</v>
      </c>
      <c r="W103" s="33">
        <f>AVERAGE(X4:X89)</f>
        <v>68.407407407407405</v>
      </c>
      <c r="X103" s="43"/>
      <c r="Y103" s="6"/>
      <c r="Z103" s="6"/>
      <c r="AA103" s="6"/>
      <c r="AB103" s="6"/>
      <c r="AC103" s="6"/>
      <c r="AD103" s="6"/>
      <c r="AE103" s="6"/>
      <c r="AF103" s="6"/>
      <c r="AG103" s="6"/>
      <c r="AJ103" s="84"/>
      <c r="AK103" s="84"/>
      <c r="AL103" s="93"/>
    </row>
    <row r="104" spans="1:38" s="83" customFormat="1" ht="12">
      <c r="A104" s="9"/>
      <c r="B104" s="21" t="str">
        <f>Z2</f>
        <v>083-CSc</v>
      </c>
      <c r="C104" s="42">
        <f>COUNTA(AA4:AA89)</f>
        <v>27</v>
      </c>
      <c r="D104" s="33">
        <f t="shared" si="15"/>
        <v>27</v>
      </c>
      <c r="E104" s="49">
        <f t="shared" si="16"/>
        <v>100</v>
      </c>
      <c r="F104" s="42">
        <f>COUNTIF(AA4:AA89,"A1")</f>
        <v>3</v>
      </c>
      <c r="G104" s="42">
        <f>COUNTIF(AA4:AA89,"A2")</f>
        <v>7</v>
      </c>
      <c r="H104" s="42">
        <f>COUNTIF(AA4:AA89,"B1")</f>
        <v>6</v>
      </c>
      <c r="I104" s="42">
        <f>COUNTIF(AA4:AA89,"B2")</f>
        <v>3</v>
      </c>
      <c r="J104" s="42">
        <f>COUNTIF(AA4:AA89,"C1")</f>
        <v>4</v>
      </c>
      <c r="K104" s="42">
        <f>COUNTIF(AA4:AA89,"C2")</f>
        <v>3</v>
      </c>
      <c r="L104" s="42">
        <f>COUNTIF(AA4:AA89,"D1")</f>
        <v>1</v>
      </c>
      <c r="M104" s="42">
        <f>COUNTIF(AA4:AA89,"D2")</f>
        <v>0</v>
      </c>
      <c r="N104" s="65">
        <f>COUNTIF(AA4:AA89,"E")</f>
        <v>0</v>
      </c>
      <c r="O104" s="70">
        <f>COUNTIF(Z4:Z89,"&gt;=0")-COUNTIF(Z4:Z89,"&gt;32")</f>
        <v>0</v>
      </c>
      <c r="P104" s="70">
        <f>COUNTIF(Z4:Z89,"&gt;=33")-COUNTIF(Z4:Z89,"&gt;44.9")</f>
        <v>0</v>
      </c>
      <c r="Q104" s="70">
        <f>COUNTIF(Z4:Z89,"&gt;=45")-COUNTIF(Z4:Z89,"&gt;59.9")</f>
        <v>1</v>
      </c>
      <c r="R104" s="70">
        <f>COUNTIF(Z4:Z89,"&gt;=60")-COUNTIF(Z4:Z89,"&gt;74.9")</f>
        <v>5</v>
      </c>
      <c r="S104" s="70">
        <f>COUNTIF(Z4:Z89,"&gt;=75")-COUNTIF(Z4:Z89,"&gt;89.9")</f>
        <v>12</v>
      </c>
      <c r="T104" s="70">
        <f>COUNTIF(Z4:Z89,"&gt;=90")-COUNTIF(Z4:Z89,"&gt;100")</f>
        <v>9</v>
      </c>
      <c r="U104" s="52">
        <f t="shared" si="17"/>
        <v>151</v>
      </c>
      <c r="V104" s="71">
        <f t="shared" si="18"/>
        <v>69.907407407407405</v>
      </c>
      <c r="W104" s="42">
        <f>AVERAGE(Z4:Z89)</f>
        <v>82.740740740740748</v>
      </c>
      <c r="X104" s="43"/>
      <c r="Y104" s="6"/>
      <c r="Z104" s="6"/>
      <c r="AA104" s="6"/>
      <c r="AB104" s="6"/>
      <c r="AC104" s="6"/>
      <c r="AD104" s="6"/>
      <c r="AE104" s="6"/>
      <c r="AF104" s="6"/>
      <c r="AG104" s="6"/>
      <c r="AJ104" s="84"/>
      <c r="AK104" s="84"/>
      <c r="AL104" s="93"/>
    </row>
    <row r="105" spans="1:38" s="83" customFormat="1" ht="12">
      <c r="A105" s="9"/>
      <c r="B105" s="23" t="str">
        <f>AB2</f>
        <v>065-IP</v>
      </c>
      <c r="C105" s="2">
        <f>COUNTA(AC4:AC89)</f>
        <v>4</v>
      </c>
      <c r="D105" s="33">
        <f t="shared" si="15"/>
        <v>4</v>
      </c>
      <c r="E105" s="51">
        <f t="shared" si="16"/>
        <v>100</v>
      </c>
      <c r="F105" s="2">
        <f>COUNTIF(AC4:AC89,"A1")</f>
        <v>1</v>
      </c>
      <c r="G105" s="2">
        <f>COUNTIF(AC4:AC89,"A2")</f>
        <v>0</v>
      </c>
      <c r="H105" s="2">
        <f>COUNTIF(AC4:AC89,"B1")</f>
        <v>0</v>
      </c>
      <c r="I105" s="2">
        <f>COUNTIF(AC4:AC89,"B2")</f>
        <v>2</v>
      </c>
      <c r="J105" s="2">
        <f>COUNTIF(AC4:AC89,"C1")</f>
        <v>1</v>
      </c>
      <c r="K105" s="2">
        <f>COUNTIF(AC4:AC89,"C2")</f>
        <v>0</v>
      </c>
      <c r="L105" s="2">
        <f>COUNTIF(AC4:AC89,"D1")</f>
        <v>0</v>
      </c>
      <c r="M105" s="2">
        <f>COUNTIF(AC4:AC89,"D2")</f>
        <v>0</v>
      </c>
      <c r="N105" s="65">
        <f>COUNTIF(AC4:AC89,"E")</f>
        <v>0</v>
      </c>
      <c r="O105" s="75">
        <f>COUNTIF(AB4:AB89,"&gt;=0")-COUNTIF(AB4:AB89,"&gt;32")</f>
        <v>0</v>
      </c>
      <c r="P105" s="75">
        <f>COUNTIF(AB4:AB89,"&gt;=33")-COUNTIF(AB4:AB89,"&gt;44.9")</f>
        <v>0</v>
      </c>
      <c r="Q105" s="75">
        <f>COUNTIF(AB4:AB89,"&gt;=45")-COUNTIF(AB4:AB89,"&gt;59.9")</f>
        <v>0</v>
      </c>
      <c r="R105" s="75">
        <f>COUNTIF(AB4:AB89,"&gt;=60")-COUNTIF(AB4:AB89,"&gt;74.9")</f>
        <v>0</v>
      </c>
      <c r="S105" s="75">
        <f>COUNTIF(AB4:AB89,"&gt;=75")-COUNTIF(AB4:AB89,"&gt;89.9")</f>
        <v>3</v>
      </c>
      <c r="T105" s="75">
        <f>COUNTIF(AB4:AB89,"&gt;=90")-COUNTIF(AB4:AB89,"&gt;100")</f>
        <v>1</v>
      </c>
      <c r="U105" s="68">
        <f t="shared" si="17"/>
        <v>22</v>
      </c>
      <c r="V105" s="69">
        <f t="shared" si="18"/>
        <v>68.75</v>
      </c>
      <c r="W105" s="2">
        <f>AVERAGE(AB4:AB89)</f>
        <v>89</v>
      </c>
      <c r="X105" s="43"/>
      <c r="Y105" s="6"/>
      <c r="Z105" s="6"/>
      <c r="AA105" s="6"/>
      <c r="AB105" s="6"/>
      <c r="AC105" s="6"/>
      <c r="AD105" s="6"/>
      <c r="AE105" s="6"/>
      <c r="AF105" s="6"/>
      <c r="AG105" s="6"/>
      <c r="AJ105" s="84"/>
      <c r="AK105" s="84"/>
      <c r="AL105" s="93"/>
    </row>
    <row r="106" spans="1:38" s="83" customFormat="1" ht="12">
      <c r="A106" s="9"/>
      <c r="B106" s="20" t="str">
        <f>AD2</f>
        <v>054-BSt</v>
      </c>
      <c r="C106" s="33">
        <f>COUNTA(AE4:AE89)</f>
        <v>0</v>
      </c>
      <c r="D106" s="33">
        <f t="shared" si="15"/>
        <v>0</v>
      </c>
      <c r="E106" s="48" t="e">
        <f t="shared" si="16"/>
        <v>#DIV/0!</v>
      </c>
      <c r="F106" s="33">
        <f>COUNTIF(AE4:AE89,"A1")</f>
        <v>0</v>
      </c>
      <c r="G106" s="33">
        <f>COUNTIF(AE4:AE89,"A2")</f>
        <v>0</v>
      </c>
      <c r="H106" s="33">
        <f>COUNTIF(AE4:AE89,"B1")</f>
        <v>0</v>
      </c>
      <c r="I106" s="33">
        <f>COUNTIF(AE4:AE89,"B2")</f>
        <v>0</v>
      </c>
      <c r="J106" s="33">
        <f>COUNTIF(AE4:AE89,"C1")</f>
        <v>0</v>
      </c>
      <c r="K106" s="33">
        <f>COUNTIF(AE4:AE89,"C2")</f>
        <v>0</v>
      </c>
      <c r="L106" s="33">
        <f>COUNTIF(AE4:AE89,"D1")</f>
        <v>0</v>
      </c>
      <c r="M106" s="33">
        <f>COUNTIF(AE4:AE89,"D2")</f>
        <v>0</v>
      </c>
      <c r="N106" s="65">
        <f>COUNTIF(AE4:AE89,"E")</f>
        <v>0</v>
      </c>
      <c r="O106" s="67">
        <f>COUNTIF(AD4:AD89,"&gt;=0")-COUNTIF(AD4:AD89,"&gt;32")</f>
        <v>0</v>
      </c>
      <c r="P106" s="67">
        <f>COUNTIF(AD4:AD89,"&gt;=33")-COUNTIF(AD4:AD89,"&gt;44.9")</f>
        <v>0</v>
      </c>
      <c r="Q106" s="67">
        <f>COUNTIF(AD4:AD89,"&gt;=45")-COUNTIF(AD4:AD89,"&gt;59.9")</f>
        <v>0</v>
      </c>
      <c r="R106" s="67">
        <f>COUNTIF(AD4:AD89,"&gt;=60")-COUNTIF(AD4:AD89,"&gt;74.9")</f>
        <v>0</v>
      </c>
      <c r="S106" s="67">
        <f>COUNTIF(AD4:AD89,"&gt;=75")-COUNTIF(AD4:AD89,"&gt;89.9")</f>
        <v>0</v>
      </c>
      <c r="T106" s="67">
        <f>COUNTIF(AD4:AD89,"&gt;=90")-COUNTIF(AD4:AD89,"&gt;100")</f>
        <v>0</v>
      </c>
      <c r="U106" s="68">
        <f t="shared" si="17"/>
        <v>0</v>
      </c>
      <c r="V106" s="69" t="e">
        <f t="shared" si="18"/>
        <v>#DIV/0!</v>
      </c>
      <c r="W106" s="33" t="e">
        <f>AVERAGE(AD4:AD89)</f>
        <v>#DIV/0!</v>
      </c>
      <c r="X106" s="43"/>
      <c r="Y106" s="6"/>
      <c r="Z106" s="6"/>
      <c r="AA106" s="6"/>
      <c r="AB106" s="6"/>
      <c r="AC106" s="6"/>
      <c r="AD106" s="6"/>
      <c r="AE106" s="6"/>
      <c r="AF106" s="6"/>
      <c r="AG106" s="6"/>
      <c r="AJ106" s="84"/>
      <c r="AK106" s="84"/>
      <c r="AL106" s="93"/>
    </row>
    <row r="107" spans="1:38" s="83" customFormat="1" ht="12">
      <c r="A107" s="9"/>
      <c r="B107" s="21" t="str">
        <f>AF2</f>
        <v>055-Accts</v>
      </c>
      <c r="C107" s="42">
        <f>COUNTA(AG4:AG89)</f>
        <v>0</v>
      </c>
      <c r="D107" s="33">
        <f t="shared" si="15"/>
        <v>0</v>
      </c>
      <c r="E107" s="49" t="e">
        <f t="shared" si="16"/>
        <v>#DIV/0!</v>
      </c>
      <c r="F107" s="42">
        <f>COUNTIF(AG4:AG89,"A1")</f>
        <v>0</v>
      </c>
      <c r="G107" s="42">
        <f>COUNTIF(AG4:AG89,"A2")</f>
        <v>0</v>
      </c>
      <c r="H107" s="42">
        <f>COUNTIF(AG4:AG89,"B1")</f>
        <v>0</v>
      </c>
      <c r="I107" s="42">
        <f>COUNTIF(AG4:AG89,"B2")</f>
        <v>0</v>
      </c>
      <c r="J107" s="42">
        <f>COUNTIF(AG4:AG89,"C1")</f>
        <v>0</v>
      </c>
      <c r="K107" s="42">
        <f>COUNTIF(AG4:AG89,"C2")</f>
        <v>0</v>
      </c>
      <c r="L107" s="42">
        <f>COUNTIF(AG4:AG89,"D1")</f>
        <v>0</v>
      </c>
      <c r="M107" s="42">
        <f>COUNTIF(AG4:AG89,"D2")</f>
        <v>0</v>
      </c>
      <c r="N107" s="65">
        <f>COUNTIF(AG4:AG89,"E")</f>
        <v>0</v>
      </c>
      <c r="O107" s="70">
        <f>COUNTIF(AF4:AF89,"&gt;=0")-COUNTIF(AF4:AF89,"&gt;32")</f>
        <v>0</v>
      </c>
      <c r="P107" s="70">
        <f>COUNTIF(AF4:AF89,"&gt;=33")-COUNTIF(AF4:AF89,"&gt;44.9")</f>
        <v>0</v>
      </c>
      <c r="Q107" s="70">
        <f>COUNTIF(AF4:AF89,"&gt;=45")-COUNTIF(AF4:AF89,"&gt;59.9")</f>
        <v>0</v>
      </c>
      <c r="R107" s="70">
        <f>COUNTIF(AF4:AF89,"&gt;=60")-COUNTIF(AF4:AF89,"&gt;74.9")</f>
        <v>0</v>
      </c>
      <c r="S107" s="70">
        <f>COUNTIF(AF4:AF89,"&gt;=75")-COUNTIF(AF4:AF89,"&gt;89.9")</f>
        <v>0</v>
      </c>
      <c r="T107" s="70">
        <f>COUNTIF(AF4:AF89,"&gt;=90")-COUNTIF(AF4:AF90,"&gt;100")</f>
        <v>0</v>
      </c>
      <c r="U107" s="52">
        <f t="shared" si="17"/>
        <v>0</v>
      </c>
      <c r="V107" s="71" t="e">
        <f t="shared" si="18"/>
        <v>#DIV/0!</v>
      </c>
      <c r="W107" s="42" t="e">
        <f>AVERAGE(AF4:AF89)</f>
        <v>#DIV/0!</v>
      </c>
      <c r="X107" s="43"/>
      <c r="Y107" s="6"/>
      <c r="Z107" s="6"/>
      <c r="AA107" s="6"/>
      <c r="AB107" s="6"/>
      <c r="AC107" s="6"/>
      <c r="AD107" s="6"/>
      <c r="AE107" s="6"/>
      <c r="AF107" s="6"/>
      <c r="AG107" s="6"/>
      <c r="AJ107" s="84"/>
      <c r="AK107" s="84"/>
      <c r="AL107" s="93"/>
    </row>
    <row r="108" spans="1:38" s="83" customFormat="1" ht="12">
      <c r="A108" s="6"/>
      <c r="B108" s="19" t="s">
        <v>199</v>
      </c>
      <c r="C108" s="44">
        <v>54</v>
      </c>
      <c r="D108" s="34">
        <f>COUNTIF(AL4:AL89,"pass")</f>
        <v>48</v>
      </c>
      <c r="E108" s="52">
        <f t="shared" si="16"/>
        <v>88.888888888888886</v>
      </c>
      <c r="F108" s="3">
        <f>SUM(F94:F107)</f>
        <v>24</v>
      </c>
      <c r="G108" s="3">
        <f t="shared" ref="G108:N108" si="19">SUM(G94:G107)</f>
        <v>23</v>
      </c>
      <c r="H108" s="3">
        <f t="shared" si="19"/>
        <v>27</v>
      </c>
      <c r="I108" s="3">
        <f t="shared" si="19"/>
        <v>33</v>
      </c>
      <c r="J108" s="3">
        <f t="shared" si="19"/>
        <v>39</v>
      </c>
      <c r="K108" s="3">
        <f t="shared" si="19"/>
        <v>34</v>
      </c>
      <c r="L108" s="3">
        <f t="shared" si="19"/>
        <v>37</v>
      </c>
      <c r="M108" s="3">
        <f t="shared" si="19"/>
        <v>43</v>
      </c>
      <c r="N108" s="65">
        <f t="shared" si="19"/>
        <v>10</v>
      </c>
      <c r="O108" s="66">
        <f>COUNTIF(AI4:AI89,"&gt;=0")-COUNTIF(AI4:AI89,"&gt;32")</f>
        <v>0</v>
      </c>
      <c r="P108" s="66">
        <f>COUNTIF(AI4:AI89,"&gt;=33")-COUNTIF(AI4:AI89,"&gt;44.9")</f>
        <v>1</v>
      </c>
      <c r="Q108" s="66">
        <f>COUNTIF(AI4:AI89,"&gt;=45")-COUNTIF(AI4:AI89,"&gt;59.9")</f>
        <v>13</v>
      </c>
      <c r="R108" s="66">
        <f>COUNTIF(AI4:AI89,"&gt;=60")-COUNTIF(AI4:AI89,"&gt;74.9")</f>
        <v>29</v>
      </c>
      <c r="S108" s="66">
        <f>COUNTIF(AI4:AI89,"&gt;=75")-COUNTIF(AI4:AI89,"&gt;89.9")</f>
        <v>9</v>
      </c>
      <c r="T108" s="66">
        <f>COUNTIF(AI4:AI89,"&gt;=90")-COUNTIF(AI4:AI89,"&gt;100")</f>
        <v>2</v>
      </c>
      <c r="U108" s="52">
        <f t="shared" si="17"/>
        <v>1055</v>
      </c>
      <c r="V108" s="71">
        <f>U108*100/(C108*8*5)</f>
        <v>48.842592592592595</v>
      </c>
      <c r="W108" s="52">
        <f>AVERAGE(AH4:AH89)</f>
        <v>332.61111111111109</v>
      </c>
      <c r="X108" s="97">
        <f>AVERAGE(AI4:AI89)</f>
        <v>66.52222222222224</v>
      </c>
      <c r="Y108" s="98"/>
      <c r="Z108" s="6" t="s">
        <v>186</v>
      </c>
      <c r="AA108" s="6"/>
      <c r="AB108" s="6"/>
      <c r="AC108" s="6"/>
      <c r="AD108" s="6"/>
      <c r="AE108" s="6"/>
      <c r="AF108" s="6"/>
      <c r="AG108" s="6"/>
      <c r="AJ108" s="84"/>
      <c r="AK108" s="84"/>
      <c r="AL108" s="93"/>
    </row>
    <row r="109" spans="1:38" s="83" customFormat="1" ht="12">
      <c r="A109" s="6"/>
      <c r="B109" s="24" t="s">
        <v>209</v>
      </c>
      <c r="C109" s="45" t="s">
        <v>203</v>
      </c>
      <c r="D109" s="35">
        <f>COUNTIF(AL4:AL58,"Comp")</f>
        <v>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J109" s="84"/>
      <c r="AK109" s="84"/>
      <c r="AL109" s="93"/>
    </row>
    <row r="110" spans="1:38" s="83" customFormat="1" ht="12">
      <c r="A110" s="6"/>
      <c r="B110" s="6"/>
      <c r="C110" s="45" t="s">
        <v>205</v>
      </c>
      <c r="D110" s="36">
        <f>COUNTIF(AL4:AL58,"Essential Repeat")</f>
        <v>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J110" s="84"/>
      <c r="AK110" s="84"/>
      <c r="AL110" s="93"/>
    </row>
    <row r="111" spans="1:38" s="83" customFormat="1">
      <c r="A111" s="10"/>
      <c r="B111" s="6"/>
      <c r="C111" s="32"/>
      <c r="D111" s="36"/>
      <c r="E111" s="10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J111" s="84"/>
      <c r="AK111" s="84"/>
      <c r="AL111" s="93"/>
    </row>
  </sheetData>
  <mergeCells count="33">
    <mergeCell ref="P2:Q2"/>
    <mergeCell ref="F2:G2"/>
    <mergeCell ref="H2:I2"/>
    <mergeCell ref="J2:K2"/>
    <mergeCell ref="L2:M2"/>
    <mergeCell ref="N2:O2"/>
    <mergeCell ref="AD2:AE2"/>
    <mergeCell ref="AF2:AG2"/>
    <mergeCell ref="AK2:AK3"/>
    <mergeCell ref="AL2:AL3"/>
    <mergeCell ref="F90:G90"/>
    <mergeCell ref="H90:I90"/>
    <mergeCell ref="J90:K90"/>
    <mergeCell ref="L90:M90"/>
    <mergeCell ref="N90:O90"/>
    <mergeCell ref="P90:Q90"/>
    <mergeCell ref="R2:S2"/>
    <mergeCell ref="T2:U2"/>
    <mergeCell ref="V2:W2"/>
    <mergeCell ref="X2:Y2"/>
    <mergeCell ref="Z2:AA2"/>
    <mergeCell ref="AB2:AC2"/>
    <mergeCell ref="AD90:AE90"/>
    <mergeCell ref="AF90:AG90"/>
    <mergeCell ref="A91:W91"/>
    <mergeCell ref="A92:W92"/>
    <mergeCell ref="X108:Y108"/>
    <mergeCell ref="R90:S90"/>
    <mergeCell ref="T90:U90"/>
    <mergeCell ref="V90:W90"/>
    <mergeCell ref="X90:Y90"/>
    <mergeCell ref="Z90:AA90"/>
    <mergeCell ref="AB90:AC90"/>
  </mergeCells>
  <dataValidations count="3">
    <dataValidation type="list" allowBlank="1" showInputMessage="1" showErrorMessage="1" sqref="E4:E58">
      <formula1>"Science, Commerce, Humanities, Vocational"</formula1>
    </dataValidation>
    <dataValidation type="list" allowBlank="1" showInputMessage="1" showErrorMessage="1" sqref="D4:D58">
      <formula1>"A,B,C,D,E,F,G,H,I,J,K"</formula1>
    </dataValidation>
    <dataValidation type="list" allowBlank="1" showInputMessage="1" showErrorMessage="1" sqref="C4:C58">
      <formula1>"BOY, GIRL"</formula1>
    </dataValidation>
  </dataValidations>
  <pageMargins left="0.59055118110236227" right="0.11811023622047245" top="0.15748031496062992" bottom="0" header="0" footer="0"/>
  <pageSetup paperSize="5" scale="96" orientation="landscape" r:id="rId1"/>
  <rowBreaks count="1" manualBreakCount="1">
    <brk id="39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4"/>
  <sheetViews>
    <sheetView view="pageBreakPreview" topLeftCell="A37" zoomScaleSheetLayoutView="100" workbookViewId="0">
      <selection activeCell="Z101" sqref="Z101"/>
    </sheetView>
  </sheetViews>
  <sheetFormatPr defaultRowHeight="15"/>
  <cols>
    <col min="1" max="1" width="7.5703125" style="10" customWidth="1"/>
    <col min="2" max="2" width="19.140625" style="6" customWidth="1"/>
    <col min="3" max="3" width="5" style="10" customWidth="1"/>
    <col min="4" max="4" width="4.42578125" style="6" customWidth="1"/>
    <col min="5" max="5" width="5.140625" style="10" customWidth="1"/>
    <col min="6" max="21" width="3.7109375" customWidth="1"/>
    <col min="22" max="22" width="5" customWidth="1"/>
    <col min="23" max="23" width="4.28515625" customWidth="1"/>
    <col min="24" max="33" width="3.7109375" customWidth="1"/>
    <col min="34" max="34" width="3.5703125" style="83" customWidth="1"/>
    <col min="35" max="35" width="4.42578125" style="83" customWidth="1"/>
    <col min="36" max="36" width="3.7109375" style="84" customWidth="1"/>
    <col min="37" max="37" width="2.7109375" style="84" customWidth="1"/>
    <col min="38" max="38" width="6.7109375" style="93" customWidth="1"/>
    <col min="39" max="39" width="3.5703125" customWidth="1"/>
  </cols>
  <sheetData>
    <row r="1" spans="1:38">
      <c r="A1" s="6" t="s">
        <v>213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8" s="11" customFormat="1" ht="28.5" customHeight="1">
      <c r="F2" s="106" t="s">
        <v>172</v>
      </c>
      <c r="G2" s="106"/>
      <c r="H2" s="106" t="s">
        <v>159</v>
      </c>
      <c r="I2" s="106"/>
      <c r="J2" s="106" t="s">
        <v>160</v>
      </c>
      <c r="K2" s="106"/>
      <c r="L2" s="106" t="s">
        <v>161</v>
      </c>
      <c r="M2" s="106"/>
      <c r="N2" s="106" t="s">
        <v>162</v>
      </c>
      <c r="O2" s="106"/>
      <c r="P2" s="106" t="s">
        <v>163</v>
      </c>
      <c r="Q2" s="106"/>
      <c r="R2" s="106" t="s">
        <v>164</v>
      </c>
      <c r="S2" s="106"/>
      <c r="T2" s="106" t="s">
        <v>165</v>
      </c>
      <c r="U2" s="106"/>
      <c r="V2" s="106" t="s">
        <v>166</v>
      </c>
      <c r="W2" s="106"/>
      <c r="X2" s="106" t="s">
        <v>168</v>
      </c>
      <c r="Y2" s="106"/>
      <c r="Z2" s="106" t="s">
        <v>167</v>
      </c>
      <c r="AA2" s="106"/>
      <c r="AB2" s="106" t="s">
        <v>169</v>
      </c>
      <c r="AC2" s="106"/>
      <c r="AD2" s="106" t="s">
        <v>170</v>
      </c>
      <c r="AE2" s="106"/>
      <c r="AF2" s="106" t="s">
        <v>171</v>
      </c>
      <c r="AG2" s="106"/>
      <c r="AH2" s="76" t="s">
        <v>194</v>
      </c>
      <c r="AI2" s="76" t="s">
        <v>186</v>
      </c>
      <c r="AJ2" s="77" t="s">
        <v>195</v>
      </c>
      <c r="AK2" s="99" t="s">
        <v>204</v>
      </c>
      <c r="AL2" s="100" t="s">
        <v>206</v>
      </c>
    </row>
    <row r="3" spans="1:38" s="11" customFormat="1" ht="23.25" customHeight="1">
      <c r="A3" s="78" t="s">
        <v>0</v>
      </c>
      <c r="B3" s="79" t="s">
        <v>153</v>
      </c>
      <c r="C3" s="11" t="s">
        <v>154</v>
      </c>
      <c r="D3" s="11" t="s">
        <v>155</v>
      </c>
      <c r="E3" s="11" t="s">
        <v>156</v>
      </c>
      <c r="F3" s="80" t="s">
        <v>157</v>
      </c>
      <c r="G3" s="80" t="s">
        <v>158</v>
      </c>
      <c r="H3" s="80" t="s">
        <v>157</v>
      </c>
      <c r="I3" s="80" t="s">
        <v>158</v>
      </c>
      <c r="J3" s="80" t="s">
        <v>157</v>
      </c>
      <c r="K3" s="80" t="s">
        <v>158</v>
      </c>
      <c r="L3" s="80" t="s">
        <v>157</v>
      </c>
      <c r="M3" s="80" t="s">
        <v>158</v>
      </c>
      <c r="N3" s="80" t="s">
        <v>157</v>
      </c>
      <c r="O3" s="80" t="s">
        <v>158</v>
      </c>
      <c r="P3" s="80" t="s">
        <v>157</v>
      </c>
      <c r="Q3" s="80" t="s">
        <v>158</v>
      </c>
      <c r="R3" s="80" t="s">
        <v>157</v>
      </c>
      <c r="S3" s="80" t="s">
        <v>158</v>
      </c>
      <c r="T3" s="80" t="s">
        <v>157</v>
      </c>
      <c r="U3" s="80" t="s">
        <v>158</v>
      </c>
      <c r="V3" s="80" t="s">
        <v>157</v>
      </c>
      <c r="W3" s="80" t="s">
        <v>158</v>
      </c>
      <c r="X3" s="80" t="s">
        <v>157</v>
      </c>
      <c r="Y3" s="80" t="s">
        <v>158</v>
      </c>
      <c r="Z3" s="80" t="s">
        <v>157</v>
      </c>
      <c r="AA3" s="80" t="s">
        <v>158</v>
      </c>
      <c r="AB3" s="80" t="s">
        <v>157</v>
      </c>
      <c r="AC3" s="80" t="s">
        <v>158</v>
      </c>
      <c r="AD3" s="80" t="s">
        <v>157</v>
      </c>
      <c r="AE3" s="80" t="s">
        <v>158</v>
      </c>
      <c r="AF3" s="80" t="s">
        <v>157</v>
      </c>
      <c r="AG3" s="80" t="s">
        <v>158</v>
      </c>
      <c r="AH3" s="76"/>
      <c r="AI3" s="76"/>
      <c r="AJ3" s="77"/>
      <c r="AK3" s="99"/>
      <c r="AL3" s="101"/>
    </row>
    <row r="4" spans="1:38">
      <c r="A4" s="14">
        <v>12676955</v>
      </c>
      <c r="B4" s="39" t="s">
        <v>95</v>
      </c>
      <c r="C4" s="27" t="s">
        <v>151</v>
      </c>
      <c r="D4" s="27" t="s">
        <v>149</v>
      </c>
      <c r="E4" s="39" t="s">
        <v>150</v>
      </c>
      <c r="F4" s="59">
        <v>54</v>
      </c>
      <c r="G4" s="60" t="s">
        <v>173</v>
      </c>
      <c r="H4" s="60">
        <v>49</v>
      </c>
      <c r="I4" s="60" t="s">
        <v>174</v>
      </c>
      <c r="J4" s="60"/>
      <c r="K4" s="60"/>
      <c r="L4" s="60"/>
      <c r="M4" s="60"/>
      <c r="N4" s="60"/>
      <c r="O4" s="60"/>
      <c r="P4" s="60">
        <v>47</v>
      </c>
      <c r="Q4" s="60" t="s">
        <v>173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>
        <v>50</v>
      </c>
      <c r="AE4" s="60" t="s">
        <v>173</v>
      </c>
      <c r="AF4" s="60">
        <v>46</v>
      </c>
      <c r="AG4" s="60" t="s">
        <v>173</v>
      </c>
      <c r="AH4" s="85">
        <f t="shared" ref="AH4:AH36" si="0">SUM(F4:AG4)</f>
        <v>246</v>
      </c>
      <c r="AI4" s="85">
        <f t="shared" ref="AI4:AI36" si="1">AH4/5</f>
        <v>49.2</v>
      </c>
      <c r="AJ4" s="86">
        <f t="shared" ref="AJ4:AJ35" si="2">IF(AL4="Pass",RANK(AH4,$AH$4:$AH$82,0),"")</f>
        <v>37</v>
      </c>
      <c r="AK4" s="86">
        <f t="shared" ref="AK4:AK36" si="3">COUNTIF(F4:AG4,"E")</f>
        <v>0</v>
      </c>
      <c r="AL4" s="77" t="str">
        <f t="shared" ref="AL4:AL36" si="4">IF(AK4&gt;1,"Essential Repeat",IF(AK4=1,"Comp","Pass"))</f>
        <v>Pass</v>
      </c>
    </row>
    <row r="5" spans="1:38" ht="22.5">
      <c r="A5" s="14">
        <v>12676956</v>
      </c>
      <c r="B5" s="39" t="s">
        <v>96</v>
      </c>
      <c r="C5" s="27" t="s">
        <v>151</v>
      </c>
      <c r="D5" s="27" t="s">
        <v>149</v>
      </c>
      <c r="E5" s="39" t="s">
        <v>150</v>
      </c>
      <c r="F5" s="59">
        <v>44</v>
      </c>
      <c r="G5" s="60" t="s">
        <v>174</v>
      </c>
      <c r="H5" s="60">
        <v>35</v>
      </c>
      <c r="I5" s="60" t="s">
        <v>181</v>
      </c>
      <c r="J5" s="60"/>
      <c r="K5" s="60"/>
      <c r="L5" s="60"/>
      <c r="M5" s="60"/>
      <c r="N5" s="60"/>
      <c r="O5" s="60"/>
      <c r="P5" s="60">
        <v>52</v>
      </c>
      <c r="Q5" s="60" t="s">
        <v>173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>
        <v>37</v>
      </c>
      <c r="AE5" s="60" t="s">
        <v>181</v>
      </c>
      <c r="AF5" s="60">
        <v>35</v>
      </c>
      <c r="AG5" s="60" t="s">
        <v>181</v>
      </c>
      <c r="AH5" s="85">
        <f t="shared" si="0"/>
        <v>203</v>
      </c>
      <c r="AI5" s="85">
        <f t="shared" si="1"/>
        <v>40.6</v>
      </c>
      <c r="AJ5" s="86" t="str">
        <f t="shared" si="2"/>
        <v/>
      </c>
      <c r="AK5" s="86">
        <f t="shared" si="3"/>
        <v>3</v>
      </c>
      <c r="AL5" s="94" t="str">
        <f t="shared" si="4"/>
        <v>Essential Repeat</v>
      </c>
    </row>
    <row r="6" spans="1:38">
      <c r="A6" s="14">
        <v>12676957</v>
      </c>
      <c r="B6" s="39" t="s">
        <v>97</v>
      </c>
      <c r="C6" s="27" t="s">
        <v>151</v>
      </c>
      <c r="D6" s="27" t="s">
        <v>149</v>
      </c>
      <c r="E6" s="39" t="s">
        <v>150</v>
      </c>
      <c r="F6" s="59">
        <v>46</v>
      </c>
      <c r="G6" s="60" t="s">
        <v>174</v>
      </c>
      <c r="H6" s="36"/>
      <c r="I6" s="36"/>
      <c r="J6" s="60"/>
      <c r="K6" s="60"/>
      <c r="L6" s="60"/>
      <c r="M6" s="60"/>
      <c r="N6" s="60"/>
      <c r="O6" s="60"/>
      <c r="P6" s="60">
        <v>52</v>
      </c>
      <c r="Q6" s="60" t="s">
        <v>173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>
        <v>72</v>
      </c>
      <c r="AC6" s="60" t="s">
        <v>173</v>
      </c>
      <c r="AD6" s="60">
        <v>54</v>
      </c>
      <c r="AE6" s="60" t="s">
        <v>175</v>
      </c>
      <c r="AF6" s="60">
        <v>51</v>
      </c>
      <c r="AG6" s="60" t="s">
        <v>175</v>
      </c>
      <c r="AH6" s="85">
        <f t="shared" si="0"/>
        <v>275</v>
      </c>
      <c r="AI6" s="85">
        <f t="shared" si="1"/>
        <v>55</v>
      </c>
      <c r="AJ6" s="86">
        <f t="shared" si="2"/>
        <v>23</v>
      </c>
      <c r="AK6" s="86">
        <f t="shared" si="3"/>
        <v>0</v>
      </c>
      <c r="AL6" s="77" t="str">
        <f t="shared" si="4"/>
        <v>Pass</v>
      </c>
    </row>
    <row r="7" spans="1:38">
      <c r="A7" s="14">
        <v>12676958</v>
      </c>
      <c r="B7" s="39" t="s">
        <v>98</v>
      </c>
      <c r="C7" s="27" t="s">
        <v>152</v>
      </c>
      <c r="D7" s="27" t="s">
        <v>149</v>
      </c>
      <c r="E7" s="39" t="s">
        <v>150</v>
      </c>
      <c r="F7" s="59">
        <v>66</v>
      </c>
      <c r="G7" s="60" t="s">
        <v>175</v>
      </c>
      <c r="H7" s="36"/>
      <c r="I7" s="36"/>
      <c r="J7" s="60"/>
      <c r="K7" s="60"/>
      <c r="L7" s="60"/>
      <c r="M7" s="60"/>
      <c r="N7" s="60"/>
      <c r="O7" s="60"/>
      <c r="P7" s="60">
        <v>64</v>
      </c>
      <c r="Q7" s="60" t="s">
        <v>178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>
        <v>82</v>
      </c>
      <c r="AC7" s="60" t="s">
        <v>178</v>
      </c>
      <c r="AD7" s="60">
        <v>46</v>
      </c>
      <c r="AE7" s="60" t="s">
        <v>174</v>
      </c>
      <c r="AF7" s="60">
        <v>25</v>
      </c>
      <c r="AG7" s="60" t="s">
        <v>181</v>
      </c>
      <c r="AH7" s="85">
        <f t="shared" si="0"/>
        <v>283</v>
      </c>
      <c r="AI7" s="85">
        <f t="shared" si="1"/>
        <v>56.6</v>
      </c>
      <c r="AJ7" s="86" t="str">
        <f t="shared" si="2"/>
        <v/>
      </c>
      <c r="AK7" s="86">
        <f t="shared" si="3"/>
        <v>1</v>
      </c>
      <c r="AL7" s="77" t="str">
        <f t="shared" si="4"/>
        <v>Comp</v>
      </c>
    </row>
    <row r="8" spans="1:38">
      <c r="A8" s="14">
        <v>12676959</v>
      </c>
      <c r="B8" s="39" t="s">
        <v>99</v>
      </c>
      <c r="C8" s="27" t="s">
        <v>152</v>
      </c>
      <c r="D8" s="27" t="s">
        <v>149</v>
      </c>
      <c r="E8" s="39" t="s">
        <v>150</v>
      </c>
      <c r="F8" s="59">
        <v>70</v>
      </c>
      <c r="G8" s="60" t="s">
        <v>178</v>
      </c>
      <c r="H8" s="60">
        <v>77</v>
      </c>
      <c r="I8" s="60" t="s">
        <v>179</v>
      </c>
      <c r="J8" s="60"/>
      <c r="K8" s="60"/>
      <c r="L8" s="60"/>
      <c r="M8" s="60"/>
      <c r="N8" s="60"/>
      <c r="O8" s="60"/>
      <c r="P8" s="60">
        <v>90</v>
      </c>
      <c r="Q8" s="60" t="s">
        <v>180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>
        <v>78</v>
      </c>
      <c r="AE8" s="60" t="s">
        <v>177</v>
      </c>
      <c r="AF8" s="60">
        <v>67</v>
      </c>
      <c r="AG8" s="60" t="s">
        <v>179</v>
      </c>
      <c r="AH8" s="85">
        <f t="shared" si="0"/>
        <v>382</v>
      </c>
      <c r="AI8" s="85">
        <f t="shared" si="1"/>
        <v>76.400000000000006</v>
      </c>
      <c r="AJ8" s="86">
        <f t="shared" si="2"/>
        <v>4</v>
      </c>
      <c r="AK8" s="86">
        <f t="shared" si="3"/>
        <v>0</v>
      </c>
      <c r="AL8" s="77" t="str">
        <f t="shared" si="4"/>
        <v>Pass</v>
      </c>
    </row>
    <row r="9" spans="1:38">
      <c r="A9" s="14">
        <v>12676960</v>
      </c>
      <c r="B9" s="82" t="s">
        <v>100</v>
      </c>
      <c r="C9" s="27" t="s">
        <v>151</v>
      </c>
      <c r="D9" s="27" t="s">
        <v>149</v>
      </c>
      <c r="E9" s="39" t="s">
        <v>150</v>
      </c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59"/>
      <c r="AH9" s="87" t="s">
        <v>200</v>
      </c>
      <c r="AI9" s="87" t="s">
        <v>200</v>
      </c>
      <c r="AJ9" s="86" t="str">
        <f t="shared" si="2"/>
        <v/>
      </c>
      <c r="AK9" s="87" t="s">
        <v>200</v>
      </c>
      <c r="AL9" s="95" t="s">
        <v>200</v>
      </c>
    </row>
    <row r="10" spans="1:38">
      <c r="A10" s="14">
        <v>12676961</v>
      </c>
      <c r="B10" s="39" t="s">
        <v>101</v>
      </c>
      <c r="C10" s="27" t="s">
        <v>152</v>
      </c>
      <c r="D10" s="27" t="s">
        <v>149</v>
      </c>
      <c r="E10" s="39" t="s">
        <v>150</v>
      </c>
      <c r="F10" s="59">
        <v>73</v>
      </c>
      <c r="G10" s="60" t="s">
        <v>178</v>
      </c>
      <c r="H10" s="60">
        <v>73</v>
      </c>
      <c r="I10" s="60" t="s">
        <v>178</v>
      </c>
      <c r="J10" s="60"/>
      <c r="K10" s="60"/>
      <c r="L10" s="60"/>
      <c r="M10" s="60"/>
      <c r="N10" s="60"/>
      <c r="O10" s="60"/>
      <c r="P10" s="60">
        <v>88</v>
      </c>
      <c r="Q10" s="60" t="s">
        <v>176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>
        <v>74</v>
      </c>
      <c r="AE10" s="60" t="s">
        <v>177</v>
      </c>
      <c r="AF10" s="60">
        <v>76</v>
      </c>
      <c r="AG10" s="60" t="s">
        <v>177</v>
      </c>
      <c r="AH10" s="85">
        <f t="shared" si="0"/>
        <v>384</v>
      </c>
      <c r="AI10" s="85">
        <f t="shared" si="1"/>
        <v>76.8</v>
      </c>
      <c r="AJ10" s="86">
        <f t="shared" si="2"/>
        <v>3</v>
      </c>
      <c r="AK10" s="86">
        <f t="shared" si="3"/>
        <v>0</v>
      </c>
      <c r="AL10" s="77" t="str">
        <f t="shared" si="4"/>
        <v>Pass</v>
      </c>
    </row>
    <row r="11" spans="1:38">
      <c r="A11" s="14">
        <v>12676962</v>
      </c>
      <c r="B11" s="39" t="s">
        <v>102</v>
      </c>
      <c r="C11" s="27" t="s">
        <v>151</v>
      </c>
      <c r="D11" s="27" t="s">
        <v>149</v>
      </c>
      <c r="E11" s="39" t="s">
        <v>150</v>
      </c>
      <c r="F11" s="59">
        <v>86</v>
      </c>
      <c r="G11" s="60" t="s">
        <v>176</v>
      </c>
      <c r="H11" s="60">
        <v>70</v>
      </c>
      <c r="I11" s="60" t="s">
        <v>178</v>
      </c>
      <c r="J11" s="60"/>
      <c r="K11" s="60"/>
      <c r="L11" s="60"/>
      <c r="M11" s="60"/>
      <c r="N11" s="60"/>
      <c r="O11" s="60"/>
      <c r="P11" s="60">
        <v>80</v>
      </c>
      <c r="Q11" s="60" t="s">
        <v>177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>
        <v>71</v>
      </c>
      <c r="AE11" s="60" t="s">
        <v>179</v>
      </c>
      <c r="AF11" s="60">
        <v>57</v>
      </c>
      <c r="AG11" s="60" t="s">
        <v>178</v>
      </c>
      <c r="AH11" s="85">
        <f t="shared" si="0"/>
        <v>364</v>
      </c>
      <c r="AI11" s="85">
        <f t="shared" si="1"/>
        <v>72.8</v>
      </c>
      <c r="AJ11" s="86">
        <f t="shared" si="2"/>
        <v>7</v>
      </c>
      <c r="AK11" s="86">
        <f t="shared" si="3"/>
        <v>0</v>
      </c>
      <c r="AL11" s="77" t="str">
        <f t="shared" si="4"/>
        <v>Pass</v>
      </c>
    </row>
    <row r="12" spans="1:38">
      <c r="A12" s="14">
        <v>12676963</v>
      </c>
      <c r="B12" s="39" t="s">
        <v>103</v>
      </c>
      <c r="C12" s="27" t="s">
        <v>152</v>
      </c>
      <c r="D12" s="27" t="s">
        <v>149</v>
      </c>
      <c r="E12" s="39" t="s">
        <v>150</v>
      </c>
      <c r="F12" s="59">
        <v>59</v>
      </c>
      <c r="G12" s="60" t="s">
        <v>173</v>
      </c>
      <c r="H12" s="36"/>
      <c r="I12" s="36"/>
      <c r="J12" s="60"/>
      <c r="K12" s="60"/>
      <c r="L12" s="60"/>
      <c r="M12" s="60"/>
      <c r="N12" s="60"/>
      <c r="O12" s="60"/>
      <c r="P12" s="60">
        <v>57</v>
      </c>
      <c r="Q12" s="60" t="s">
        <v>175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>
        <v>80</v>
      </c>
      <c r="AC12" s="60" t="s">
        <v>178</v>
      </c>
      <c r="AD12" s="60">
        <v>45</v>
      </c>
      <c r="AE12" s="60" t="s">
        <v>174</v>
      </c>
      <c r="AF12" s="60">
        <v>30</v>
      </c>
      <c r="AG12" s="60" t="s">
        <v>181</v>
      </c>
      <c r="AH12" s="85">
        <f t="shared" si="0"/>
        <v>271</v>
      </c>
      <c r="AI12" s="85">
        <f t="shared" si="1"/>
        <v>54.2</v>
      </c>
      <c r="AJ12" s="86" t="str">
        <f t="shared" si="2"/>
        <v/>
      </c>
      <c r="AK12" s="86">
        <f t="shared" si="3"/>
        <v>1</v>
      </c>
      <c r="AL12" s="77" t="str">
        <f t="shared" si="4"/>
        <v>Comp</v>
      </c>
    </row>
    <row r="13" spans="1:38">
      <c r="A13" s="14">
        <v>12676964</v>
      </c>
      <c r="B13" s="39" t="s">
        <v>104</v>
      </c>
      <c r="C13" s="27" t="s">
        <v>151</v>
      </c>
      <c r="D13" s="27" t="s">
        <v>149</v>
      </c>
      <c r="E13" s="39" t="s">
        <v>150</v>
      </c>
      <c r="F13" s="59">
        <v>48</v>
      </c>
      <c r="G13" s="60" t="s">
        <v>174</v>
      </c>
      <c r="H13" s="36"/>
      <c r="I13" s="36"/>
      <c r="J13" s="60"/>
      <c r="K13" s="60"/>
      <c r="L13" s="60"/>
      <c r="M13" s="60"/>
      <c r="N13" s="60"/>
      <c r="O13" s="60"/>
      <c r="P13" s="60">
        <v>61</v>
      </c>
      <c r="Q13" s="60" t="s">
        <v>178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>
        <v>76</v>
      </c>
      <c r="AC13" s="60" t="s">
        <v>175</v>
      </c>
      <c r="AD13" s="60">
        <v>47</v>
      </c>
      <c r="AE13" s="60" t="s">
        <v>173</v>
      </c>
      <c r="AF13" s="60">
        <v>28</v>
      </c>
      <c r="AG13" s="60" t="s">
        <v>181</v>
      </c>
      <c r="AH13" s="85">
        <f t="shared" si="0"/>
        <v>260</v>
      </c>
      <c r="AI13" s="85">
        <f t="shared" si="1"/>
        <v>52</v>
      </c>
      <c r="AJ13" s="86" t="str">
        <f t="shared" si="2"/>
        <v/>
      </c>
      <c r="AK13" s="86">
        <f t="shared" si="3"/>
        <v>1</v>
      </c>
      <c r="AL13" s="77" t="str">
        <f t="shared" si="4"/>
        <v>Comp</v>
      </c>
    </row>
    <row r="14" spans="1:38">
      <c r="A14" s="14">
        <v>12676965</v>
      </c>
      <c r="B14" s="39" t="s">
        <v>105</v>
      </c>
      <c r="C14" s="27" t="s">
        <v>152</v>
      </c>
      <c r="D14" s="27" t="s">
        <v>149</v>
      </c>
      <c r="E14" s="39" t="s">
        <v>150</v>
      </c>
      <c r="F14" s="59">
        <v>68</v>
      </c>
      <c r="G14" s="60" t="s">
        <v>175</v>
      </c>
      <c r="H14" s="60">
        <v>48</v>
      </c>
      <c r="I14" s="60" t="s">
        <v>174</v>
      </c>
      <c r="J14" s="60"/>
      <c r="K14" s="60"/>
      <c r="L14" s="60"/>
      <c r="M14" s="60"/>
      <c r="N14" s="60"/>
      <c r="O14" s="60"/>
      <c r="P14" s="60">
        <v>58</v>
      </c>
      <c r="Q14" s="60" t="s">
        <v>175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>
        <v>66</v>
      </c>
      <c r="AE14" s="60" t="s">
        <v>178</v>
      </c>
      <c r="AF14" s="60">
        <v>51</v>
      </c>
      <c r="AG14" s="60" t="s">
        <v>175</v>
      </c>
      <c r="AH14" s="85">
        <f t="shared" si="0"/>
        <v>291</v>
      </c>
      <c r="AI14" s="85">
        <f t="shared" si="1"/>
        <v>58.2</v>
      </c>
      <c r="AJ14" s="86">
        <f t="shared" si="2"/>
        <v>18</v>
      </c>
      <c r="AK14" s="86">
        <f t="shared" si="3"/>
        <v>0</v>
      </c>
      <c r="AL14" s="77" t="str">
        <f t="shared" si="4"/>
        <v>Pass</v>
      </c>
    </row>
    <row r="15" spans="1:38">
      <c r="A15" s="14">
        <v>12676966</v>
      </c>
      <c r="B15" s="39" t="s">
        <v>106</v>
      </c>
      <c r="C15" s="27" t="s">
        <v>152</v>
      </c>
      <c r="D15" s="27" t="s">
        <v>149</v>
      </c>
      <c r="E15" s="39" t="s">
        <v>150</v>
      </c>
      <c r="F15" s="59">
        <v>90</v>
      </c>
      <c r="G15" s="60" t="s">
        <v>176</v>
      </c>
      <c r="H15" s="36"/>
      <c r="I15" s="36"/>
      <c r="J15" s="60"/>
      <c r="K15" s="60"/>
      <c r="L15" s="60"/>
      <c r="M15" s="60"/>
      <c r="N15" s="60"/>
      <c r="O15" s="60"/>
      <c r="P15" s="60">
        <v>95</v>
      </c>
      <c r="Q15" s="60" t="s">
        <v>180</v>
      </c>
      <c r="R15" s="60">
        <v>91</v>
      </c>
      <c r="S15" s="60" t="s">
        <v>180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>
        <v>95</v>
      </c>
      <c r="AE15" s="60" t="s">
        <v>180</v>
      </c>
      <c r="AF15" s="60">
        <v>95</v>
      </c>
      <c r="AG15" s="60" t="s">
        <v>180</v>
      </c>
      <c r="AH15" s="85">
        <f t="shared" si="0"/>
        <v>466</v>
      </c>
      <c r="AI15" s="85">
        <f t="shared" si="1"/>
        <v>93.2</v>
      </c>
      <c r="AJ15" s="86">
        <f t="shared" si="2"/>
        <v>1</v>
      </c>
      <c r="AK15" s="86">
        <f t="shared" si="3"/>
        <v>0</v>
      </c>
      <c r="AL15" s="77" t="str">
        <f t="shared" si="4"/>
        <v>Pass</v>
      </c>
    </row>
    <row r="16" spans="1:38">
      <c r="A16" s="14">
        <v>12676967</v>
      </c>
      <c r="B16" s="39" t="s">
        <v>107</v>
      </c>
      <c r="C16" s="27" t="s">
        <v>151</v>
      </c>
      <c r="D16" s="27" t="s">
        <v>149</v>
      </c>
      <c r="E16" s="39" t="s">
        <v>150</v>
      </c>
      <c r="F16" s="59">
        <v>55</v>
      </c>
      <c r="G16" s="60" t="s">
        <v>173</v>
      </c>
      <c r="H16" s="36"/>
      <c r="I16" s="36"/>
      <c r="J16" s="60"/>
      <c r="K16" s="60"/>
      <c r="L16" s="60"/>
      <c r="M16" s="60"/>
      <c r="N16" s="60"/>
      <c r="O16" s="60"/>
      <c r="P16" s="60">
        <v>63</v>
      </c>
      <c r="Q16" s="60" t="s">
        <v>178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>
        <v>76</v>
      </c>
      <c r="AC16" s="60" t="s">
        <v>175</v>
      </c>
      <c r="AD16" s="60">
        <v>48</v>
      </c>
      <c r="AE16" s="60" t="s">
        <v>173</v>
      </c>
      <c r="AF16" s="60">
        <v>44</v>
      </c>
      <c r="AG16" s="60" t="s">
        <v>174</v>
      </c>
      <c r="AH16" s="85">
        <f t="shared" si="0"/>
        <v>286</v>
      </c>
      <c r="AI16" s="85">
        <f t="shared" si="1"/>
        <v>57.2</v>
      </c>
      <c r="AJ16" s="86">
        <f t="shared" si="2"/>
        <v>19</v>
      </c>
      <c r="AK16" s="86">
        <f t="shared" si="3"/>
        <v>0</v>
      </c>
      <c r="AL16" s="77" t="str">
        <f t="shared" si="4"/>
        <v>Pass</v>
      </c>
    </row>
    <row r="17" spans="1:38" ht="22.5">
      <c r="A17" s="14">
        <v>12676968</v>
      </c>
      <c r="B17" s="39" t="s">
        <v>108</v>
      </c>
      <c r="C17" s="27" t="s">
        <v>152</v>
      </c>
      <c r="D17" s="27" t="s">
        <v>149</v>
      </c>
      <c r="E17" s="39" t="s">
        <v>150</v>
      </c>
      <c r="F17" s="59">
        <v>60</v>
      </c>
      <c r="G17" s="60" t="s">
        <v>173</v>
      </c>
      <c r="H17" s="60">
        <v>39</v>
      </c>
      <c r="I17" s="60" t="s">
        <v>181</v>
      </c>
      <c r="J17" s="60"/>
      <c r="K17" s="60"/>
      <c r="L17" s="60"/>
      <c r="M17" s="60"/>
      <c r="N17" s="60"/>
      <c r="O17" s="60"/>
      <c r="P17" s="60">
        <v>60</v>
      </c>
      <c r="Q17" s="60" t="s">
        <v>178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>
        <v>32</v>
      </c>
      <c r="AE17" s="60" t="s">
        <v>181</v>
      </c>
      <c r="AF17" s="60">
        <v>30</v>
      </c>
      <c r="AG17" s="60" t="s">
        <v>181</v>
      </c>
      <c r="AH17" s="85">
        <f t="shared" si="0"/>
        <v>221</v>
      </c>
      <c r="AI17" s="85">
        <f t="shared" si="1"/>
        <v>44.2</v>
      </c>
      <c r="AJ17" s="86" t="str">
        <f t="shared" si="2"/>
        <v/>
      </c>
      <c r="AK17" s="86">
        <f t="shared" si="3"/>
        <v>3</v>
      </c>
      <c r="AL17" s="94" t="str">
        <f t="shared" si="4"/>
        <v>Essential Repeat</v>
      </c>
    </row>
    <row r="18" spans="1:38">
      <c r="A18" s="14">
        <v>12676969</v>
      </c>
      <c r="B18" s="39" t="s">
        <v>109</v>
      </c>
      <c r="C18" s="27" t="s">
        <v>151</v>
      </c>
      <c r="D18" s="27" t="s">
        <v>149</v>
      </c>
      <c r="E18" s="39" t="s">
        <v>150</v>
      </c>
      <c r="F18" s="59">
        <v>67</v>
      </c>
      <c r="G18" s="60" t="s">
        <v>175</v>
      </c>
      <c r="H18" s="60">
        <v>59</v>
      </c>
      <c r="I18" s="60" t="s">
        <v>173</v>
      </c>
      <c r="J18" s="60"/>
      <c r="K18" s="60"/>
      <c r="L18" s="60"/>
      <c r="M18" s="60"/>
      <c r="N18" s="60"/>
      <c r="O18" s="60"/>
      <c r="P18" s="60">
        <v>73</v>
      </c>
      <c r="Q18" s="60" t="s">
        <v>179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>
        <v>68</v>
      </c>
      <c r="AE18" s="60" t="s">
        <v>179</v>
      </c>
      <c r="AF18" s="60">
        <v>81</v>
      </c>
      <c r="AG18" s="60" t="s">
        <v>176</v>
      </c>
      <c r="AH18" s="85">
        <f t="shared" si="0"/>
        <v>348</v>
      </c>
      <c r="AI18" s="85">
        <f t="shared" si="1"/>
        <v>69.599999999999994</v>
      </c>
      <c r="AJ18" s="86">
        <f t="shared" si="2"/>
        <v>10</v>
      </c>
      <c r="AK18" s="86">
        <f t="shared" si="3"/>
        <v>0</v>
      </c>
      <c r="AL18" s="77" t="str">
        <f t="shared" si="4"/>
        <v>Pass</v>
      </c>
    </row>
    <row r="19" spans="1:38" ht="22.5">
      <c r="A19" s="14">
        <v>12676970</v>
      </c>
      <c r="B19" s="39" t="s">
        <v>110</v>
      </c>
      <c r="C19" s="27" t="s">
        <v>152</v>
      </c>
      <c r="D19" s="27" t="s">
        <v>149</v>
      </c>
      <c r="E19" s="39" t="s">
        <v>150</v>
      </c>
      <c r="F19" s="59">
        <v>44</v>
      </c>
      <c r="G19" s="60" t="s">
        <v>174</v>
      </c>
      <c r="H19" s="60">
        <v>29</v>
      </c>
      <c r="I19" s="60" t="s">
        <v>181</v>
      </c>
      <c r="J19" s="60"/>
      <c r="K19" s="60"/>
      <c r="L19" s="60"/>
      <c r="M19" s="60"/>
      <c r="N19" s="60"/>
      <c r="O19" s="60"/>
      <c r="P19" s="60">
        <v>44</v>
      </c>
      <c r="Q19" s="60" t="s">
        <v>174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>
        <v>39</v>
      </c>
      <c r="AE19" s="60" t="s">
        <v>181</v>
      </c>
      <c r="AF19" s="60">
        <v>31</v>
      </c>
      <c r="AG19" s="60" t="s">
        <v>181</v>
      </c>
      <c r="AH19" s="85">
        <f t="shared" si="0"/>
        <v>187</v>
      </c>
      <c r="AI19" s="85">
        <f t="shared" si="1"/>
        <v>37.4</v>
      </c>
      <c r="AJ19" s="86" t="str">
        <f t="shared" si="2"/>
        <v/>
      </c>
      <c r="AK19" s="86">
        <f t="shared" si="3"/>
        <v>3</v>
      </c>
      <c r="AL19" s="94" t="str">
        <f t="shared" si="4"/>
        <v>Essential Repeat</v>
      </c>
    </row>
    <row r="20" spans="1:38">
      <c r="A20" s="14">
        <v>12676971</v>
      </c>
      <c r="B20" s="39" t="s">
        <v>111</v>
      </c>
      <c r="C20" s="27" t="s">
        <v>151</v>
      </c>
      <c r="D20" s="27" t="s">
        <v>149</v>
      </c>
      <c r="E20" s="39" t="s">
        <v>150</v>
      </c>
      <c r="F20" s="59">
        <v>49</v>
      </c>
      <c r="G20" s="60" t="s">
        <v>174</v>
      </c>
      <c r="H20" s="36"/>
      <c r="I20" s="36"/>
      <c r="J20" s="60"/>
      <c r="K20" s="60"/>
      <c r="L20" s="60"/>
      <c r="M20" s="60"/>
      <c r="N20" s="60"/>
      <c r="O20" s="60"/>
      <c r="P20" s="60">
        <v>65</v>
      </c>
      <c r="Q20" s="60" t="s">
        <v>178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>
        <v>65</v>
      </c>
      <c r="AC20" s="60" t="s">
        <v>173</v>
      </c>
      <c r="AD20" s="60">
        <v>47</v>
      </c>
      <c r="AE20" s="60" t="s">
        <v>173</v>
      </c>
      <c r="AF20" s="60">
        <v>44</v>
      </c>
      <c r="AG20" s="60" t="s">
        <v>174</v>
      </c>
      <c r="AH20" s="85">
        <f t="shared" si="0"/>
        <v>270</v>
      </c>
      <c r="AI20" s="85">
        <f t="shared" si="1"/>
        <v>54</v>
      </c>
      <c r="AJ20" s="86">
        <f t="shared" si="2"/>
        <v>27</v>
      </c>
      <c r="AK20" s="86">
        <f t="shared" si="3"/>
        <v>0</v>
      </c>
      <c r="AL20" s="77" t="str">
        <f t="shared" si="4"/>
        <v>Pass</v>
      </c>
    </row>
    <row r="21" spans="1:38">
      <c r="A21" s="14">
        <v>12676972</v>
      </c>
      <c r="B21" s="39" t="s">
        <v>112</v>
      </c>
      <c r="C21" s="27" t="s">
        <v>151</v>
      </c>
      <c r="D21" s="27" t="s">
        <v>149</v>
      </c>
      <c r="E21" s="39" t="s">
        <v>150</v>
      </c>
      <c r="F21" s="59">
        <v>49</v>
      </c>
      <c r="G21" s="60" t="s">
        <v>174</v>
      </c>
      <c r="H21" s="36"/>
      <c r="I21" s="36"/>
      <c r="J21" s="60"/>
      <c r="K21" s="60"/>
      <c r="L21" s="60"/>
      <c r="M21" s="60"/>
      <c r="N21" s="60"/>
      <c r="O21" s="60"/>
      <c r="P21" s="60">
        <v>57</v>
      </c>
      <c r="Q21" s="60" t="s">
        <v>175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>
        <v>72</v>
      </c>
      <c r="AC21" s="60" t="s">
        <v>173</v>
      </c>
      <c r="AD21" s="60">
        <v>43</v>
      </c>
      <c r="AE21" s="60" t="s">
        <v>174</v>
      </c>
      <c r="AF21" s="60">
        <v>43</v>
      </c>
      <c r="AG21" s="60" t="s">
        <v>174</v>
      </c>
      <c r="AH21" s="85">
        <f t="shared" si="0"/>
        <v>264</v>
      </c>
      <c r="AI21" s="85">
        <f t="shared" si="1"/>
        <v>52.8</v>
      </c>
      <c r="AJ21" s="86">
        <f t="shared" si="2"/>
        <v>32</v>
      </c>
      <c r="AK21" s="86">
        <f t="shared" si="3"/>
        <v>0</v>
      </c>
      <c r="AL21" s="77" t="str">
        <f t="shared" si="4"/>
        <v>Pass</v>
      </c>
    </row>
    <row r="22" spans="1:38">
      <c r="A22" s="14">
        <v>12676973</v>
      </c>
      <c r="B22" s="39" t="s">
        <v>113</v>
      </c>
      <c r="C22" s="27" t="s">
        <v>151</v>
      </c>
      <c r="D22" s="27" t="s">
        <v>149</v>
      </c>
      <c r="E22" s="39" t="s">
        <v>150</v>
      </c>
      <c r="F22" s="59">
        <v>55</v>
      </c>
      <c r="G22" s="60" t="s">
        <v>173</v>
      </c>
      <c r="H22" s="36"/>
      <c r="I22" s="36"/>
      <c r="J22" s="60"/>
      <c r="K22" s="60"/>
      <c r="L22" s="60"/>
      <c r="M22" s="60"/>
      <c r="N22" s="60"/>
      <c r="O22" s="60"/>
      <c r="P22" s="60">
        <v>59</v>
      </c>
      <c r="Q22" s="60" t="s">
        <v>175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>
        <v>79</v>
      </c>
      <c r="AC22" s="60" t="s">
        <v>175</v>
      </c>
      <c r="AD22" s="60">
        <v>43</v>
      </c>
      <c r="AE22" s="60" t="s">
        <v>174</v>
      </c>
      <c r="AF22" s="60">
        <v>43</v>
      </c>
      <c r="AG22" s="60" t="s">
        <v>174</v>
      </c>
      <c r="AH22" s="85">
        <f t="shared" si="0"/>
        <v>279</v>
      </c>
      <c r="AI22" s="85">
        <f t="shared" si="1"/>
        <v>55.8</v>
      </c>
      <c r="AJ22" s="86">
        <f t="shared" si="2"/>
        <v>22</v>
      </c>
      <c r="AK22" s="86">
        <f t="shared" si="3"/>
        <v>0</v>
      </c>
      <c r="AL22" s="77" t="str">
        <f t="shared" si="4"/>
        <v>Pass</v>
      </c>
    </row>
    <row r="23" spans="1:38">
      <c r="A23" s="14">
        <v>12676974</v>
      </c>
      <c r="B23" s="39" t="s">
        <v>114</v>
      </c>
      <c r="C23" s="27" t="s">
        <v>151</v>
      </c>
      <c r="D23" s="27" t="s">
        <v>149</v>
      </c>
      <c r="E23" s="39" t="s">
        <v>150</v>
      </c>
      <c r="F23" s="59">
        <v>47</v>
      </c>
      <c r="G23" s="60" t="s">
        <v>174</v>
      </c>
      <c r="H23" s="36"/>
      <c r="I23" s="36"/>
      <c r="J23" s="60"/>
      <c r="K23" s="60"/>
      <c r="L23" s="60"/>
      <c r="M23" s="60"/>
      <c r="N23" s="60"/>
      <c r="O23" s="60"/>
      <c r="P23" s="60">
        <v>75</v>
      </c>
      <c r="Q23" s="60" t="s">
        <v>177</v>
      </c>
      <c r="R23" s="60">
        <v>28</v>
      </c>
      <c r="S23" s="60" t="s">
        <v>181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>
        <v>45</v>
      </c>
      <c r="AE23" s="60" t="s">
        <v>174</v>
      </c>
      <c r="AF23" s="60">
        <v>50</v>
      </c>
      <c r="AG23" s="60" t="s">
        <v>173</v>
      </c>
      <c r="AH23" s="85">
        <f t="shared" si="0"/>
        <v>245</v>
      </c>
      <c r="AI23" s="85">
        <f t="shared" si="1"/>
        <v>49</v>
      </c>
      <c r="AJ23" s="86" t="str">
        <f t="shared" si="2"/>
        <v/>
      </c>
      <c r="AK23" s="86">
        <f t="shared" si="3"/>
        <v>1</v>
      </c>
      <c r="AL23" s="77" t="str">
        <f t="shared" si="4"/>
        <v>Comp</v>
      </c>
    </row>
    <row r="24" spans="1:38">
      <c r="A24" s="14">
        <v>12676975</v>
      </c>
      <c r="B24" s="39" t="s">
        <v>115</v>
      </c>
      <c r="C24" s="27" t="s">
        <v>152</v>
      </c>
      <c r="D24" s="27" t="s">
        <v>149</v>
      </c>
      <c r="E24" s="39" t="s">
        <v>150</v>
      </c>
      <c r="F24" s="59">
        <v>56</v>
      </c>
      <c r="G24" s="60" t="s">
        <v>173</v>
      </c>
      <c r="H24" s="60">
        <v>50</v>
      </c>
      <c r="I24" s="60" t="s">
        <v>174</v>
      </c>
      <c r="J24" s="60"/>
      <c r="K24" s="60"/>
      <c r="L24" s="60"/>
      <c r="M24" s="60"/>
      <c r="N24" s="60"/>
      <c r="O24" s="60"/>
      <c r="P24" s="60">
        <v>75</v>
      </c>
      <c r="Q24" s="60" t="s">
        <v>177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>
        <v>45</v>
      </c>
      <c r="AE24" s="60" t="s">
        <v>174</v>
      </c>
      <c r="AF24" s="60">
        <v>25</v>
      </c>
      <c r="AG24" s="60" t="s">
        <v>181</v>
      </c>
      <c r="AH24" s="85">
        <f t="shared" si="0"/>
        <v>251</v>
      </c>
      <c r="AI24" s="85">
        <f t="shared" si="1"/>
        <v>50.2</v>
      </c>
      <c r="AJ24" s="86" t="str">
        <f t="shared" si="2"/>
        <v/>
      </c>
      <c r="AK24" s="86">
        <f t="shared" si="3"/>
        <v>1</v>
      </c>
      <c r="AL24" s="77" t="str">
        <f t="shared" si="4"/>
        <v>Comp</v>
      </c>
    </row>
    <row r="25" spans="1:38">
      <c r="A25" s="14">
        <v>12676976</v>
      </c>
      <c r="B25" s="39" t="s">
        <v>116</v>
      </c>
      <c r="C25" s="27" t="s">
        <v>151</v>
      </c>
      <c r="D25" s="27" t="s">
        <v>149</v>
      </c>
      <c r="E25" s="39" t="s">
        <v>150</v>
      </c>
      <c r="F25" s="59">
        <v>74</v>
      </c>
      <c r="G25" s="60" t="s">
        <v>178</v>
      </c>
      <c r="H25" s="36"/>
      <c r="I25" s="36"/>
      <c r="J25" s="60"/>
      <c r="K25" s="60"/>
      <c r="L25" s="60"/>
      <c r="M25" s="60"/>
      <c r="N25" s="60"/>
      <c r="O25" s="60"/>
      <c r="P25" s="60">
        <v>57</v>
      </c>
      <c r="Q25" s="60" t="s">
        <v>175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v>86</v>
      </c>
      <c r="AC25" s="60" t="s">
        <v>179</v>
      </c>
      <c r="AD25" s="60">
        <v>53</v>
      </c>
      <c r="AE25" s="60" t="s">
        <v>175</v>
      </c>
      <c r="AF25" s="60">
        <v>46</v>
      </c>
      <c r="AG25" s="60" t="s">
        <v>173</v>
      </c>
      <c r="AH25" s="85">
        <f t="shared" si="0"/>
        <v>316</v>
      </c>
      <c r="AI25" s="85">
        <f t="shared" si="1"/>
        <v>63.2</v>
      </c>
      <c r="AJ25" s="86">
        <f t="shared" si="2"/>
        <v>14</v>
      </c>
      <c r="AK25" s="86">
        <f t="shared" si="3"/>
        <v>0</v>
      </c>
      <c r="AL25" s="77" t="str">
        <f t="shared" si="4"/>
        <v>Pass</v>
      </c>
    </row>
    <row r="26" spans="1:38">
      <c r="A26" s="14">
        <v>12676977</v>
      </c>
      <c r="B26" s="39" t="s">
        <v>117</v>
      </c>
      <c r="C26" s="27" t="s">
        <v>151</v>
      </c>
      <c r="D26" s="27" t="s">
        <v>149</v>
      </c>
      <c r="E26" s="39" t="s">
        <v>150</v>
      </c>
      <c r="F26" s="59">
        <v>43</v>
      </c>
      <c r="G26" s="60" t="s">
        <v>174</v>
      </c>
      <c r="H26" s="36"/>
      <c r="I26" s="36"/>
      <c r="J26" s="60"/>
      <c r="K26" s="60"/>
      <c r="L26" s="60"/>
      <c r="M26" s="60"/>
      <c r="N26" s="60"/>
      <c r="O26" s="60"/>
      <c r="P26" s="60">
        <v>55</v>
      </c>
      <c r="Q26" s="60" t="s">
        <v>175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>
        <v>73</v>
      </c>
      <c r="AC26" s="60" t="s">
        <v>175</v>
      </c>
      <c r="AD26" s="60">
        <v>45</v>
      </c>
      <c r="AE26" s="60" t="s">
        <v>174</v>
      </c>
      <c r="AF26" s="60">
        <v>50</v>
      </c>
      <c r="AG26" s="60" t="s">
        <v>173</v>
      </c>
      <c r="AH26" s="85">
        <f t="shared" si="0"/>
        <v>266</v>
      </c>
      <c r="AI26" s="85">
        <f t="shared" si="1"/>
        <v>53.2</v>
      </c>
      <c r="AJ26" s="86">
        <f t="shared" si="2"/>
        <v>30</v>
      </c>
      <c r="AK26" s="86">
        <f t="shared" si="3"/>
        <v>0</v>
      </c>
      <c r="AL26" s="77" t="str">
        <f t="shared" si="4"/>
        <v>Pass</v>
      </c>
    </row>
    <row r="27" spans="1:38">
      <c r="A27" s="14">
        <v>12676978</v>
      </c>
      <c r="B27" s="39" t="s">
        <v>118</v>
      </c>
      <c r="C27" s="27" t="s">
        <v>151</v>
      </c>
      <c r="D27" s="27" t="s">
        <v>149</v>
      </c>
      <c r="E27" s="39" t="s">
        <v>150</v>
      </c>
      <c r="F27" s="59">
        <v>61</v>
      </c>
      <c r="G27" s="60" t="s">
        <v>175</v>
      </c>
      <c r="H27" s="60">
        <v>45</v>
      </c>
      <c r="I27" s="60" t="s">
        <v>174</v>
      </c>
      <c r="J27" s="60"/>
      <c r="K27" s="60"/>
      <c r="L27" s="60"/>
      <c r="M27" s="60"/>
      <c r="N27" s="60"/>
      <c r="O27" s="60"/>
      <c r="P27" s="60">
        <v>54</v>
      </c>
      <c r="Q27" s="60" t="s">
        <v>175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>
        <v>48</v>
      </c>
      <c r="AE27" s="60" t="s">
        <v>173</v>
      </c>
      <c r="AF27" s="60">
        <v>57</v>
      </c>
      <c r="AG27" s="60" t="s">
        <v>178</v>
      </c>
      <c r="AH27" s="85">
        <f t="shared" si="0"/>
        <v>265</v>
      </c>
      <c r="AI27" s="85">
        <f t="shared" si="1"/>
        <v>53</v>
      </c>
      <c r="AJ27" s="86">
        <f t="shared" si="2"/>
        <v>31</v>
      </c>
      <c r="AK27" s="86">
        <f t="shared" si="3"/>
        <v>0</v>
      </c>
      <c r="AL27" s="77" t="str">
        <f t="shared" si="4"/>
        <v>Pass</v>
      </c>
    </row>
    <row r="28" spans="1:38">
      <c r="A28" s="14">
        <v>12676979</v>
      </c>
      <c r="B28" s="39" t="s">
        <v>119</v>
      </c>
      <c r="C28" s="27" t="s">
        <v>151</v>
      </c>
      <c r="D28" s="27" t="s">
        <v>149</v>
      </c>
      <c r="E28" s="39" t="s">
        <v>150</v>
      </c>
      <c r="F28" s="59">
        <v>70</v>
      </c>
      <c r="G28" s="60" t="s">
        <v>178</v>
      </c>
      <c r="H28" s="36"/>
      <c r="I28" s="36"/>
      <c r="J28" s="60"/>
      <c r="K28" s="60"/>
      <c r="L28" s="60"/>
      <c r="M28" s="60"/>
      <c r="N28" s="60"/>
      <c r="O28" s="60"/>
      <c r="P28" s="60">
        <v>82</v>
      </c>
      <c r="Q28" s="60" t="s">
        <v>176</v>
      </c>
      <c r="R28" s="60">
        <v>52</v>
      </c>
      <c r="S28" s="60" t="s">
        <v>175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>
        <v>70</v>
      </c>
      <c r="AE28" s="60" t="s">
        <v>179</v>
      </c>
      <c r="AF28" s="60">
        <v>65</v>
      </c>
      <c r="AG28" s="60" t="s">
        <v>179</v>
      </c>
      <c r="AH28" s="85">
        <f t="shared" si="0"/>
        <v>339</v>
      </c>
      <c r="AI28" s="85">
        <f t="shared" si="1"/>
        <v>67.8</v>
      </c>
      <c r="AJ28" s="86">
        <f t="shared" si="2"/>
        <v>11</v>
      </c>
      <c r="AK28" s="86">
        <f t="shared" si="3"/>
        <v>0</v>
      </c>
      <c r="AL28" s="77" t="str">
        <f t="shared" si="4"/>
        <v>Pass</v>
      </c>
    </row>
    <row r="29" spans="1:38">
      <c r="A29" s="14">
        <v>12676980</v>
      </c>
      <c r="B29" s="39" t="s">
        <v>120</v>
      </c>
      <c r="C29" s="27" t="s">
        <v>152</v>
      </c>
      <c r="D29" s="27" t="s">
        <v>149</v>
      </c>
      <c r="E29" s="39" t="s">
        <v>150</v>
      </c>
      <c r="F29" s="59">
        <v>63</v>
      </c>
      <c r="G29" s="60" t="s">
        <v>175</v>
      </c>
      <c r="H29" s="60">
        <v>53</v>
      </c>
      <c r="I29" s="60" t="s">
        <v>174</v>
      </c>
      <c r="J29" s="60"/>
      <c r="K29" s="60"/>
      <c r="L29" s="60"/>
      <c r="M29" s="60"/>
      <c r="N29" s="60"/>
      <c r="O29" s="60"/>
      <c r="P29" s="60">
        <v>55</v>
      </c>
      <c r="Q29" s="60" t="s">
        <v>175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>
        <v>33</v>
      </c>
      <c r="AE29" s="60" t="s">
        <v>181</v>
      </c>
      <c r="AF29" s="60">
        <v>40</v>
      </c>
      <c r="AG29" s="60" t="s">
        <v>174</v>
      </c>
      <c r="AH29" s="85">
        <f t="shared" si="0"/>
        <v>244</v>
      </c>
      <c r="AI29" s="85">
        <f t="shared" si="1"/>
        <v>48.8</v>
      </c>
      <c r="AJ29" s="86" t="str">
        <f t="shared" si="2"/>
        <v/>
      </c>
      <c r="AK29" s="86">
        <f t="shared" si="3"/>
        <v>1</v>
      </c>
      <c r="AL29" s="77" t="str">
        <f t="shared" si="4"/>
        <v>Comp</v>
      </c>
    </row>
    <row r="30" spans="1:38">
      <c r="A30" s="14">
        <v>12676981</v>
      </c>
      <c r="B30" s="39" t="s">
        <v>121</v>
      </c>
      <c r="C30" s="27" t="s">
        <v>152</v>
      </c>
      <c r="D30" s="27" t="s">
        <v>149</v>
      </c>
      <c r="E30" s="39" t="s">
        <v>150</v>
      </c>
      <c r="F30" s="59">
        <v>49</v>
      </c>
      <c r="G30" s="60" t="s">
        <v>174</v>
      </c>
      <c r="H30" s="36"/>
      <c r="I30" s="36"/>
      <c r="J30" s="60"/>
      <c r="K30" s="60"/>
      <c r="L30" s="60"/>
      <c r="M30" s="60"/>
      <c r="N30" s="60"/>
      <c r="O30" s="60"/>
      <c r="P30" s="60">
        <v>47</v>
      </c>
      <c r="Q30" s="60" t="s">
        <v>173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>
        <v>67</v>
      </c>
      <c r="AC30" s="60" t="s">
        <v>173</v>
      </c>
      <c r="AD30" s="60">
        <v>39</v>
      </c>
      <c r="AE30" s="60" t="s">
        <v>181</v>
      </c>
      <c r="AF30" s="60">
        <v>46</v>
      </c>
      <c r="AG30" s="60" t="s">
        <v>173</v>
      </c>
      <c r="AH30" s="85">
        <f t="shared" si="0"/>
        <v>248</v>
      </c>
      <c r="AI30" s="85">
        <f t="shared" si="1"/>
        <v>49.6</v>
      </c>
      <c r="AJ30" s="86" t="str">
        <f t="shared" si="2"/>
        <v/>
      </c>
      <c r="AK30" s="86">
        <f t="shared" si="3"/>
        <v>1</v>
      </c>
      <c r="AL30" s="77" t="str">
        <f t="shared" si="4"/>
        <v>Comp</v>
      </c>
    </row>
    <row r="31" spans="1:38">
      <c r="A31" s="14">
        <v>12676982</v>
      </c>
      <c r="B31" s="39" t="s">
        <v>122</v>
      </c>
      <c r="C31" s="27" t="s">
        <v>152</v>
      </c>
      <c r="D31" s="27" t="s">
        <v>149</v>
      </c>
      <c r="E31" s="39" t="s">
        <v>150</v>
      </c>
      <c r="F31" s="59">
        <v>49</v>
      </c>
      <c r="G31" s="60" t="s">
        <v>174</v>
      </c>
      <c r="H31" s="36"/>
      <c r="I31" s="36"/>
      <c r="J31" s="60"/>
      <c r="K31" s="60"/>
      <c r="L31" s="60"/>
      <c r="M31" s="60"/>
      <c r="N31" s="60"/>
      <c r="O31" s="60"/>
      <c r="P31" s="60">
        <v>51</v>
      </c>
      <c r="Q31" s="60" t="s">
        <v>173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>
        <v>59</v>
      </c>
      <c r="AC31" s="60" t="s">
        <v>174</v>
      </c>
      <c r="AD31" s="60">
        <v>45</v>
      </c>
      <c r="AE31" s="60" t="s">
        <v>174</v>
      </c>
      <c r="AF31" s="60">
        <v>28</v>
      </c>
      <c r="AG31" s="60" t="s">
        <v>181</v>
      </c>
      <c r="AH31" s="85">
        <f t="shared" si="0"/>
        <v>232</v>
      </c>
      <c r="AI31" s="85">
        <f t="shared" si="1"/>
        <v>46.4</v>
      </c>
      <c r="AJ31" s="86" t="str">
        <f t="shared" si="2"/>
        <v/>
      </c>
      <c r="AK31" s="86">
        <f t="shared" si="3"/>
        <v>1</v>
      </c>
      <c r="AL31" s="77" t="str">
        <f t="shared" si="4"/>
        <v>Comp</v>
      </c>
    </row>
    <row r="32" spans="1:38">
      <c r="A32" s="14">
        <v>12676983</v>
      </c>
      <c r="B32" s="39" t="s">
        <v>123</v>
      </c>
      <c r="C32" s="27" t="s">
        <v>151</v>
      </c>
      <c r="D32" s="27" t="s">
        <v>149</v>
      </c>
      <c r="E32" s="39" t="s">
        <v>150</v>
      </c>
      <c r="F32" s="59">
        <v>50</v>
      </c>
      <c r="G32" s="60" t="s">
        <v>174</v>
      </c>
      <c r="H32" s="60">
        <v>48</v>
      </c>
      <c r="I32" s="60" t="s">
        <v>174</v>
      </c>
      <c r="J32" s="60"/>
      <c r="K32" s="60"/>
      <c r="L32" s="60"/>
      <c r="M32" s="60"/>
      <c r="N32" s="60"/>
      <c r="O32" s="60"/>
      <c r="P32" s="60">
        <v>49</v>
      </c>
      <c r="Q32" s="60" t="s">
        <v>173</v>
      </c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>
        <v>45</v>
      </c>
      <c r="AE32" s="60" t="s">
        <v>174</v>
      </c>
      <c r="AF32" s="60">
        <v>30</v>
      </c>
      <c r="AG32" s="60" t="s">
        <v>181</v>
      </c>
      <c r="AH32" s="85">
        <f t="shared" si="0"/>
        <v>222</v>
      </c>
      <c r="AI32" s="85">
        <f t="shared" si="1"/>
        <v>44.4</v>
      </c>
      <c r="AJ32" s="86" t="str">
        <f t="shared" si="2"/>
        <v/>
      </c>
      <c r="AK32" s="86">
        <f t="shared" si="3"/>
        <v>1</v>
      </c>
      <c r="AL32" s="77" t="str">
        <f t="shared" si="4"/>
        <v>Comp</v>
      </c>
    </row>
    <row r="33" spans="1:38">
      <c r="A33" s="14">
        <v>12676984</v>
      </c>
      <c r="B33" s="39" t="s">
        <v>124</v>
      </c>
      <c r="C33" s="27" t="s">
        <v>152</v>
      </c>
      <c r="D33" s="27" t="s">
        <v>149</v>
      </c>
      <c r="E33" s="39" t="s">
        <v>150</v>
      </c>
      <c r="F33" s="59">
        <v>59</v>
      </c>
      <c r="G33" s="60" t="s">
        <v>173</v>
      </c>
      <c r="H33" s="36"/>
      <c r="I33" s="36"/>
      <c r="J33" s="60"/>
      <c r="K33" s="60"/>
      <c r="L33" s="60"/>
      <c r="M33" s="60"/>
      <c r="N33" s="60"/>
      <c r="O33" s="60"/>
      <c r="P33" s="60">
        <v>64</v>
      </c>
      <c r="Q33" s="60" t="s">
        <v>178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>
        <v>72</v>
      </c>
      <c r="AC33" s="60" t="s">
        <v>173</v>
      </c>
      <c r="AD33" s="60">
        <v>54</v>
      </c>
      <c r="AE33" s="60" t="s">
        <v>175</v>
      </c>
      <c r="AF33" s="60">
        <v>26</v>
      </c>
      <c r="AG33" s="60" t="s">
        <v>181</v>
      </c>
      <c r="AH33" s="85">
        <f t="shared" si="0"/>
        <v>275</v>
      </c>
      <c r="AI33" s="85">
        <f t="shared" si="1"/>
        <v>55</v>
      </c>
      <c r="AJ33" s="86" t="str">
        <f t="shared" si="2"/>
        <v/>
      </c>
      <c r="AK33" s="86">
        <f t="shared" si="3"/>
        <v>1</v>
      </c>
      <c r="AL33" s="77" t="str">
        <f t="shared" si="4"/>
        <v>Comp</v>
      </c>
    </row>
    <row r="34" spans="1:38">
      <c r="A34" s="14">
        <v>12676985</v>
      </c>
      <c r="B34" s="39" t="s">
        <v>125</v>
      </c>
      <c r="C34" s="27" t="s">
        <v>152</v>
      </c>
      <c r="D34" s="27" t="s">
        <v>149</v>
      </c>
      <c r="E34" s="39" t="s">
        <v>150</v>
      </c>
      <c r="F34" s="59">
        <v>70</v>
      </c>
      <c r="G34" s="60" t="s">
        <v>178</v>
      </c>
      <c r="H34" s="36"/>
      <c r="I34" s="36"/>
      <c r="J34" s="60"/>
      <c r="K34" s="60"/>
      <c r="L34" s="60"/>
      <c r="M34" s="60"/>
      <c r="N34" s="60"/>
      <c r="O34" s="60"/>
      <c r="P34" s="60">
        <v>68</v>
      </c>
      <c r="Q34" s="60" t="s">
        <v>179</v>
      </c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>
        <v>87</v>
      </c>
      <c r="AC34" s="60" t="s">
        <v>179</v>
      </c>
      <c r="AD34" s="60">
        <v>50</v>
      </c>
      <c r="AE34" s="60" t="s">
        <v>173</v>
      </c>
      <c r="AF34" s="60">
        <v>28</v>
      </c>
      <c r="AG34" s="60" t="s">
        <v>181</v>
      </c>
      <c r="AH34" s="85">
        <f t="shared" si="0"/>
        <v>303</v>
      </c>
      <c r="AI34" s="85">
        <f t="shared" si="1"/>
        <v>60.6</v>
      </c>
      <c r="AJ34" s="86" t="str">
        <f t="shared" si="2"/>
        <v/>
      </c>
      <c r="AK34" s="86">
        <f t="shared" si="3"/>
        <v>1</v>
      </c>
      <c r="AL34" s="77" t="str">
        <f t="shared" si="4"/>
        <v>Comp</v>
      </c>
    </row>
    <row r="35" spans="1:38">
      <c r="A35" s="14">
        <v>12676986</v>
      </c>
      <c r="B35" s="39" t="s">
        <v>126</v>
      </c>
      <c r="C35" s="27" t="s">
        <v>151</v>
      </c>
      <c r="D35" s="27" t="s">
        <v>149</v>
      </c>
      <c r="E35" s="39" t="s">
        <v>150</v>
      </c>
      <c r="F35" s="59">
        <v>84</v>
      </c>
      <c r="G35" s="60" t="s">
        <v>177</v>
      </c>
      <c r="H35" s="36"/>
      <c r="I35" s="36"/>
      <c r="J35" s="60"/>
      <c r="K35" s="60"/>
      <c r="L35" s="60"/>
      <c r="M35" s="60"/>
      <c r="N35" s="60"/>
      <c r="O35" s="60"/>
      <c r="P35" s="60">
        <v>96</v>
      </c>
      <c r="Q35" s="60" t="s">
        <v>180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>
        <v>99</v>
      </c>
      <c r="AC35" s="60" t="s">
        <v>180</v>
      </c>
      <c r="AD35" s="60">
        <v>80</v>
      </c>
      <c r="AE35" s="60" t="s">
        <v>177</v>
      </c>
      <c r="AF35" s="60">
        <v>85</v>
      </c>
      <c r="AG35" s="60" t="s">
        <v>176</v>
      </c>
      <c r="AH35" s="85">
        <f t="shared" si="0"/>
        <v>444</v>
      </c>
      <c r="AI35" s="85">
        <f t="shared" si="1"/>
        <v>88.8</v>
      </c>
      <c r="AJ35" s="86">
        <f t="shared" si="2"/>
        <v>2</v>
      </c>
      <c r="AK35" s="86">
        <f t="shared" si="3"/>
        <v>0</v>
      </c>
      <c r="AL35" s="77" t="str">
        <f t="shared" si="4"/>
        <v>Pass</v>
      </c>
    </row>
    <row r="36" spans="1:38">
      <c r="A36" s="14">
        <v>12676987</v>
      </c>
      <c r="B36" s="39" t="s">
        <v>127</v>
      </c>
      <c r="C36" s="27" t="s">
        <v>152</v>
      </c>
      <c r="D36" s="27" t="s">
        <v>149</v>
      </c>
      <c r="E36" s="39" t="s">
        <v>150</v>
      </c>
      <c r="F36" s="59">
        <v>54</v>
      </c>
      <c r="G36" s="60" t="s">
        <v>173</v>
      </c>
      <c r="H36" s="36"/>
      <c r="I36" s="36"/>
      <c r="J36" s="60"/>
      <c r="K36" s="60"/>
      <c r="L36" s="60"/>
      <c r="M36" s="60"/>
      <c r="N36" s="60"/>
      <c r="O36" s="60"/>
      <c r="P36" s="60">
        <v>58</v>
      </c>
      <c r="Q36" s="60" t="s">
        <v>175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>
        <v>70</v>
      </c>
      <c r="AC36" s="60" t="s">
        <v>173</v>
      </c>
      <c r="AD36" s="60">
        <v>39</v>
      </c>
      <c r="AE36" s="60" t="s">
        <v>181</v>
      </c>
      <c r="AF36" s="60">
        <v>46</v>
      </c>
      <c r="AG36" s="60" t="s">
        <v>173</v>
      </c>
      <c r="AH36" s="85">
        <f t="shared" si="0"/>
        <v>267</v>
      </c>
      <c r="AI36" s="85">
        <f t="shared" si="1"/>
        <v>53.4</v>
      </c>
      <c r="AJ36" s="86" t="str">
        <f t="shared" ref="AJ36:AJ67" si="5">IF(AL36="Pass",RANK(AH36,$AH$4:$AH$82,0),"")</f>
        <v/>
      </c>
      <c r="AK36" s="86">
        <f t="shared" si="3"/>
        <v>1</v>
      </c>
      <c r="AL36" s="77" t="str">
        <f t="shared" si="4"/>
        <v>Comp</v>
      </c>
    </row>
    <row r="37" spans="1:38">
      <c r="A37" s="14">
        <v>12676988</v>
      </c>
      <c r="B37" s="39" t="s">
        <v>128</v>
      </c>
      <c r="C37" s="27" t="s">
        <v>152</v>
      </c>
      <c r="D37" s="27" t="s">
        <v>149</v>
      </c>
      <c r="E37" s="39" t="s">
        <v>150</v>
      </c>
      <c r="F37" s="59">
        <v>73</v>
      </c>
      <c r="G37" s="60" t="s">
        <v>178</v>
      </c>
      <c r="H37" s="60">
        <v>62</v>
      </c>
      <c r="I37" s="60" t="s">
        <v>173</v>
      </c>
      <c r="J37" s="60"/>
      <c r="K37" s="60"/>
      <c r="L37" s="60"/>
      <c r="M37" s="60"/>
      <c r="N37" s="60"/>
      <c r="O37" s="60"/>
      <c r="P37" s="60">
        <v>62</v>
      </c>
      <c r="Q37" s="60" t="s">
        <v>178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>
        <v>49</v>
      </c>
      <c r="AE37" s="60" t="s">
        <v>173</v>
      </c>
      <c r="AF37" s="60">
        <v>46</v>
      </c>
      <c r="AG37" s="60" t="s">
        <v>173</v>
      </c>
      <c r="AH37" s="85">
        <f t="shared" ref="AH37:AH51" si="6">SUM(F37:AG37)</f>
        <v>292</v>
      </c>
      <c r="AI37" s="85">
        <f t="shared" ref="AI37:AI51" si="7">AH37/5</f>
        <v>58.4</v>
      </c>
      <c r="AJ37" s="86">
        <f t="shared" si="5"/>
        <v>17</v>
      </c>
      <c r="AK37" s="86">
        <f t="shared" ref="AK37:AK51" si="8">COUNTIF(F37:AG37,"E")</f>
        <v>0</v>
      </c>
      <c r="AL37" s="77" t="str">
        <f t="shared" ref="AL37:AL51" si="9">IF(AK37&gt;1,"Essential Repeat",IF(AK37=1,"Comp","Pass"))</f>
        <v>Pass</v>
      </c>
    </row>
    <row r="38" spans="1:38" ht="22.5">
      <c r="A38" s="14">
        <v>12676989</v>
      </c>
      <c r="B38" s="39" t="s">
        <v>129</v>
      </c>
      <c r="C38" s="27" t="s">
        <v>152</v>
      </c>
      <c r="D38" s="27" t="s">
        <v>149</v>
      </c>
      <c r="E38" s="39" t="s">
        <v>150</v>
      </c>
      <c r="F38" s="59">
        <v>44</v>
      </c>
      <c r="G38" s="60" t="s">
        <v>174</v>
      </c>
      <c r="H38" s="60">
        <v>36</v>
      </c>
      <c r="I38" s="60" t="s">
        <v>181</v>
      </c>
      <c r="J38" s="60"/>
      <c r="K38" s="60"/>
      <c r="L38" s="60"/>
      <c r="M38" s="60"/>
      <c r="N38" s="60"/>
      <c r="O38" s="60"/>
      <c r="P38" s="60">
        <v>50</v>
      </c>
      <c r="Q38" s="60" t="s">
        <v>173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>
        <v>32</v>
      </c>
      <c r="AE38" s="60" t="s">
        <v>181</v>
      </c>
      <c r="AF38" s="60">
        <v>28</v>
      </c>
      <c r="AG38" s="60" t="s">
        <v>181</v>
      </c>
      <c r="AH38" s="85">
        <f t="shared" si="6"/>
        <v>190</v>
      </c>
      <c r="AI38" s="85">
        <f t="shared" si="7"/>
        <v>38</v>
      </c>
      <c r="AJ38" s="86" t="str">
        <f t="shared" si="5"/>
        <v/>
      </c>
      <c r="AK38" s="86">
        <f t="shared" si="8"/>
        <v>3</v>
      </c>
      <c r="AL38" s="94" t="str">
        <f t="shared" si="9"/>
        <v>Essential Repeat</v>
      </c>
    </row>
    <row r="39" spans="1:38">
      <c r="A39" s="14">
        <v>12676990</v>
      </c>
      <c r="B39" s="39" t="s">
        <v>130</v>
      </c>
      <c r="C39" s="27" t="s">
        <v>151</v>
      </c>
      <c r="D39" s="27" t="s">
        <v>149</v>
      </c>
      <c r="E39" s="39" t="s">
        <v>150</v>
      </c>
      <c r="F39" s="59">
        <v>77</v>
      </c>
      <c r="G39" s="60" t="s">
        <v>179</v>
      </c>
      <c r="H39" s="60">
        <v>65</v>
      </c>
      <c r="I39" s="60" t="s">
        <v>175</v>
      </c>
      <c r="J39" s="60"/>
      <c r="K39" s="60"/>
      <c r="L39" s="60"/>
      <c r="M39" s="60"/>
      <c r="N39" s="60"/>
      <c r="O39" s="60"/>
      <c r="P39" s="60">
        <v>77</v>
      </c>
      <c r="Q39" s="60" t="s">
        <v>177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>
        <v>72</v>
      </c>
      <c r="AE39" s="60" t="s">
        <v>179</v>
      </c>
      <c r="AF39" s="60">
        <v>59</v>
      </c>
      <c r="AG39" s="60" t="s">
        <v>178</v>
      </c>
      <c r="AH39" s="85">
        <f t="shared" si="6"/>
        <v>350</v>
      </c>
      <c r="AI39" s="85">
        <f t="shared" si="7"/>
        <v>70</v>
      </c>
      <c r="AJ39" s="86">
        <f t="shared" si="5"/>
        <v>9</v>
      </c>
      <c r="AK39" s="86">
        <f t="shared" si="8"/>
        <v>0</v>
      </c>
      <c r="AL39" s="77" t="str">
        <f t="shared" si="9"/>
        <v>Pass</v>
      </c>
    </row>
    <row r="40" spans="1:38">
      <c r="A40" s="14">
        <v>12676991</v>
      </c>
      <c r="B40" s="39" t="s">
        <v>131</v>
      </c>
      <c r="C40" s="27" t="s">
        <v>152</v>
      </c>
      <c r="D40" s="27" t="s">
        <v>149</v>
      </c>
      <c r="E40" s="39" t="s">
        <v>150</v>
      </c>
      <c r="F40" s="59">
        <v>69</v>
      </c>
      <c r="G40" s="60" t="s">
        <v>178</v>
      </c>
      <c r="H40" s="60">
        <v>53</v>
      </c>
      <c r="I40" s="60" t="s">
        <v>174</v>
      </c>
      <c r="J40" s="60"/>
      <c r="K40" s="60"/>
      <c r="L40" s="60"/>
      <c r="M40" s="60"/>
      <c r="N40" s="60"/>
      <c r="O40" s="60"/>
      <c r="P40" s="60">
        <v>74</v>
      </c>
      <c r="Q40" s="60" t="s">
        <v>177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>
        <v>65</v>
      </c>
      <c r="AE40" s="60" t="s">
        <v>178</v>
      </c>
      <c r="AF40" s="60">
        <v>51</v>
      </c>
      <c r="AG40" s="60" t="s">
        <v>175</v>
      </c>
      <c r="AH40" s="85">
        <f t="shared" si="6"/>
        <v>312</v>
      </c>
      <c r="AI40" s="85">
        <f t="shared" si="7"/>
        <v>62.4</v>
      </c>
      <c r="AJ40" s="86">
        <f t="shared" si="5"/>
        <v>15</v>
      </c>
      <c r="AK40" s="86">
        <f t="shared" si="8"/>
        <v>0</v>
      </c>
      <c r="AL40" s="77" t="str">
        <f t="shared" si="9"/>
        <v>Pass</v>
      </c>
    </row>
    <row r="41" spans="1:38">
      <c r="A41" s="14">
        <v>12676992</v>
      </c>
      <c r="B41" s="39" t="s">
        <v>132</v>
      </c>
      <c r="C41" s="27" t="s">
        <v>151</v>
      </c>
      <c r="D41" s="27" t="s">
        <v>149</v>
      </c>
      <c r="E41" s="39" t="s">
        <v>150</v>
      </c>
      <c r="F41" s="59">
        <v>68</v>
      </c>
      <c r="G41" s="60" t="s">
        <v>175</v>
      </c>
      <c r="H41" s="36"/>
      <c r="I41" s="36"/>
      <c r="J41" s="60"/>
      <c r="K41" s="60"/>
      <c r="L41" s="60"/>
      <c r="M41" s="60"/>
      <c r="N41" s="60"/>
      <c r="O41" s="60"/>
      <c r="P41" s="60">
        <v>85</v>
      </c>
      <c r="Q41" s="60" t="s">
        <v>176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>
        <v>80</v>
      </c>
      <c r="AC41" s="60" t="s">
        <v>178</v>
      </c>
      <c r="AD41" s="60">
        <v>68</v>
      </c>
      <c r="AE41" s="60" t="s">
        <v>179</v>
      </c>
      <c r="AF41" s="60">
        <v>55</v>
      </c>
      <c r="AG41" s="60" t="s">
        <v>178</v>
      </c>
      <c r="AH41" s="85">
        <f t="shared" si="6"/>
        <v>356</v>
      </c>
      <c r="AI41" s="85">
        <f t="shared" si="7"/>
        <v>71.2</v>
      </c>
      <c r="AJ41" s="86">
        <f t="shared" si="5"/>
        <v>8</v>
      </c>
      <c r="AK41" s="86">
        <f t="shared" si="8"/>
        <v>0</v>
      </c>
      <c r="AL41" s="77" t="str">
        <f t="shared" si="9"/>
        <v>Pass</v>
      </c>
    </row>
    <row r="42" spans="1:38">
      <c r="A42" s="14">
        <v>12676993</v>
      </c>
      <c r="B42" s="39" t="s">
        <v>133</v>
      </c>
      <c r="C42" s="27" t="s">
        <v>151</v>
      </c>
      <c r="D42" s="27" t="s">
        <v>149</v>
      </c>
      <c r="E42" s="39" t="s">
        <v>150</v>
      </c>
      <c r="F42" s="59">
        <v>73</v>
      </c>
      <c r="G42" s="60" t="s">
        <v>178</v>
      </c>
      <c r="H42" s="36"/>
      <c r="I42" s="36"/>
      <c r="J42" s="60"/>
      <c r="K42" s="60"/>
      <c r="L42" s="60"/>
      <c r="M42" s="60"/>
      <c r="N42" s="60"/>
      <c r="O42" s="60"/>
      <c r="P42" s="60">
        <v>91</v>
      </c>
      <c r="Q42" s="60" t="s">
        <v>180</v>
      </c>
      <c r="R42" s="60">
        <v>59</v>
      </c>
      <c r="S42" s="60" t="s">
        <v>178</v>
      </c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>
        <v>76</v>
      </c>
      <c r="AE42" s="60" t="s">
        <v>177</v>
      </c>
      <c r="AF42" s="60">
        <v>82</v>
      </c>
      <c r="AG42" s="60" t="s">
        <v>176</v>
      </c>
      <c r="AH42" s="85">
        <f t="shared" si="6"/>
        <v>381</v>
      </c>
      <c r="AI42" s="85">
        <f t="shared" si="7"/>
        <v>76.2</v>
      </c>
      <c r="AJ42" s="86">
        <f t="shared" si="5"/>
        <v>5</v>
      </c>
      <c r="AK42" s="86">
        <f t="shared" si="8"/>
        <v>0</v>
      </c>
      <c r="AL42" s="77" t="str">
        <f t="shared" si="9"/>
        <v>Pass</v>
      </c>
    </row>
    <row r="43" spans="1:38">
      <c r="A43" s="14">
        <v>12676994</v>
      </c>
      <c r="B43" s="39" t="s">
        <v>134</v>
      </c>
      <c r="C43" s="27" t="s">
        <v>151</v>
      </c>
      <c r="D43" s="27" t="s">
        <v>149</v>
      </c>
      <c r="E43" s="39" t="s">
        <v>150</v>
      </c>
      <c r="F43" s="59">
        <v>58</v>
      </c>
      <c r="G43" s="60" t="s">
        <v>173</v>
      </c>
      <c r="H43" s="60">
        <v>51</v>
      </c>
      <c r="I43" s="60" t="s">
        <v>174</v>
      </c>
      <c r="J43" s="60"/>
      <c r="K43" s="60"/>
      <c r="L43" s="60"/>
      <c r="M43" s="60"/>
      <c r="N43" s="60"/>
      <c r="O43" s="60"/>
      <c r="P43" s="60">
        <v>54</v>
      </c>
      <c r="Q43" s="60" t="s">
        <v>175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>
        <v>46</v>
      </c>
      <c r="AE43" s="60" t="s">
        <v>174</v>
      </c>
      <c r="AF43" s="60">
        <v>27</v>
      </c>
      <c r="AG43" s="60" t="s">
        <v>181</v>
      </c>
      <c r="AH43" s="85">
        <f t="shared" si="6"/>
        <v>236</v>
      </c>
      <c r="AI43" s="85">
        <f t="shared" si="7"/>
        <v>47.2</v>
      </c>
      <c r="AJ43" s="86" t="str">
        <f t="shared" si="5"/>
        <v/>
      </c>
      <c r="AK43" s="86">
        <f t="shared" si="8"/>
        <v>1</v>
      </c>
      <c r="AL43" s="77" t="str">
        <f t="shared" si="9"/>
        <v>Comp</v>
      </c>
    </row>
    <row r="44" spans="1:38">
      <c r="A44" s="14">
        <v>12676995</v>
      </c>
      <c r="B44" s="39" t="s">
        <v>135</v>
      </c>
      <c r="C44" s="27" t="s">
        <v>151</v>
      </c>
      <c r="D44" s="27" t="s">
        <v>149</v>
      </c>
      <c r="E44" s="39" t="s">
        <v>150</v>
      </c>
      <c r="F44" s="59">
        <v>64</v>
      </c>
      <c r="G44" s="60" t="s">
        <v>175</v>
      </c>
      <c r="H44" s="36"/>
      <c r="I44" s="36"/>
      <c r="J44" s="60"/>
      <c r="K44" s="60"/>
      <c r="L44" s="60"/>
      <c r="M44" s="60"/>
      <c r="N44" s="60"/>
      <c r="O44" s="60"/>
      <c r="P44" s="60">
        <v>45</v>
      </c>
      <c r="Q44" s="60" t="s">
        <v>174</v>
      </c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>
        <v>71</v>
      </c>
      <c r="AC44" s="60" t="s">
        <v>173</v>
      </c>
      <c r="AD44" s="60">
        <v>45</v>
      </c>
      <c r="AE44" s="60" t="s">
        <v>174</v>
      </c>
      <c r="AF44" s="60">
        <v>27</v>
      </c>
      <c r="AG44" s="60" t="s">
        <v>181</v>
      </c>
      <c r="AH44" s="85">
        <f t="shared" si="6"/>
        <v>252</v>
      </c>
      <c r="AI44" s="85">
        <f t="shared" si="7"/>
        <v>50.4</v>
      </c>
      <c r="AJ44" s="86" t="str">
        <f t="shared" si="5"/>
        <v/>
      </c>
      <c r="AK44" s="86">
        <f t="shared" si="8"/>
        <v>1</v>
      </c>
      <c r="AL44" s="77" t="str">
        <f t="shared" si="9"/>
        <v>Comp</v>
      </c>
    </row>
    <row r="45" spans="1:38">
      <c r="A45" s="14">
        <v>12676996</v>
      </c>
      <c r="B45" s="39" t="s">
        <v>136</v>
      </c>
      <c r="C45" s="27" t="s">
        <v>152</v>
      </c>
      <c r="D45" s="27" t="s">
        <v>149</v>
      </c>
      <c r="E45" s="39" t="s">
        <v>150</v>
      </c>
      <c r="F45" s="59">
        <v>71</v>
      </c>
      <c r="G45" s="60" t="s">
        <v>178</v>
      </c>
      <c r="H45" s="60">
        <v>69</v>
      </c>
      <c r="I45" s="60" t="s">
        <v>178</v>
      </c>
      <c r="J45" s="60"/>
      <c r="K45" s="60"/>
      <c r="L45" s="60"/>
      <c r="M45" s="60"/>
      <c r="N45" s="60"/>
      <c r="O45" s="60"/>
      <c r="P45" s="60">
        <v>67</v>
      </c>
      <c r="Q45" s="60" t="s">
        <v>179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>
        <v>52</v>
      </c>
      <c r="AE45" s="60" t="s">
        <v>175</v>
      </c>
      <c r="AF45" s="60">
        <v>69</v>
      </c>
      <c r="AG45" s="60" t="s">
        <v>179</v>
      </c>
      <c r="AH45" s="85">
        <f t="shared" si="6"/>
        <v>328</v>
      </c>
      <c r="AI45" s="85">
        <f t="shared" si="7"/>
        <v>65.599999999999994</v>
      </c>
      <c r="AJ45" s="86">
        <f t="shared" si="5"/>
        <v>12</v>
      </c>
      <c r="AK45" s="86">
        <f t="shared" si="8"/>
        <v>0</v>
      </c>
      <c r="AL45" s="77" t="str">
        <f t="shared" si="9"/>
        <v>Pass</v>
      </c>
    </row>
    <row r="46" spans="1:38">
      <c r="A46" s="14">
        <v>12676997</v>
      </c>
      <c r="B46" s="39" t="s">
        <v>137</v>
      </c>
      <c r="C46" s="27" t="s">
        <v>151</v>
      </c>
      <c r="D46" s="27" t="s">
        <v>149</v>
      </c>
      <c r="E46" s="39" t="s">
        <v>150</v>
      </c>
      <c r="F46" s="59">
        <v>54</v>
      </c>
      <c r="G46" s="60" t="s">
        <v>173</v>
      </c>
      <c r="H46" s="36"/>
      <c r="I46" s="36"/>
      <c r="J46" s="60"/>
      <c r="K46" s="60"/>
      <c r="L46" s="60"/>
      <c r="M46" s="60"/>
      <c r="N46" s="60"/>
      <c r="O46" s="60"/>
      <c r="P46" s="60">
        <v>61</v>
      </c>
      <c r="Q46" s="60" t="s">
        <v>178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>
        <v>65</v>
      </c>
      <c r="AC46" s="60" t="s">
        <v>173</v>
      </c>
      <c r="AD46" s="60">
        <v>61</v>
      </c>
      <c r="AE46" s="60" t="s">
        <v>178</v>
      </c>
      <c r="AF46" s="60">
        <v>43</v>
      </c>
      <c r="AG46" s="60" t="s">
        <v>174</v>
      </c>
      <c r="AH46" s="85">
        <f t="shared" si="6"/>
        <v>284</v>
      </c>
      <c r="AI46" s="85">
        <f t="shared" si="7"/>
        <v>56.8</v>
      </c>
      <c r="AJ46" s="86">
        <f t="shared" si="5"/>
        <v>20</v>
      </c>
      <c r="AK46" s="86">
        <f t="shared" si="8"/>
        <v>0</v>
      </c>
      <c r="AL46" s="77" t="str">
        <f t="shared" si="9"/>
        <v>Pass</v>
      </c>
    </row>
    <row r="47" spans="1:38">
      <c r="A47" s="14">
        <v>12676998</v>
      </c>
      <c r="B47" s="39" t="s">
        <v>138</v>
      </c>
      <c r="C47" s="27" t="s">
        <v>151</v>
      </c>
      <c r="D47" s="27" t="s">
        <v>149</v>
      </c>
      <c r="E47" s="39" t="s">
        <v>150</v>
      </c>
      <c r="F47" s="59">
        <v>49</v>
      </c>
      <c r="G47" s="60" t="s">
        <v>174</v>
      </c>
      <c r="H47" s="36"/>
      <c r="I47" s="36"/>
      <c r="J47" s="60"/>
      <c r="K47" s="60"/>
      <c r="L47" s="60"/>
      <c r="M47" s="60"/>
      <c r="N47" s="60"/>
      <c r="O47" s="60"/>
      <c r="P47" s="60">
        <v>57</v>
      </c>
      <c r="Q47" s="60" t="s">
        <v>175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>
        <v>61</v>
      </c>
      <c r="AC47" s="60" t="s">
        <v>174</v>
      </c>
      <c r="AD47" s="60">
        <v>45</v>
      </c>
      <c r="AE47" s="60" t="s">
        <v>174</v>
      </c>
      <c r="AF47" s="60">
        <v>25</v>
      </c>
      <c r="AG47" s="60" t="s">
        <v>181</v>
      </c>
      <c r="AH47" s="85">
        <f t="shared" si="6"/>
        <v>237</v>
      </c>
      <c r="AI47" s="85">
        <f t="shared" si="7"/>
        <v>47.4</v>
      </c>
      <c r="AJ47" s="86" t="str">
        <f t="shared" si="5"/>
        <v/>
      </c>
      <c r="AK47" s="86">
        <f t="shared" si="8"/>
        <v>1</v>
      </c>
      <c r="AL47" s="77" t="str">
        <f t="shared" si="9"/>
        <v>Comp</v>
      </c>
    </row>
    <row r="48" spans="1:38">
      <c r="A48" s="14">
        <v>12676999</v>
      </c>
      <c r="B48" s="39" t="s">
        <v>139</v>
      </c>
      <c r="C48" s="27" t="s">
        <v>151</v>
      </c>
      <c r="D48" s="27" t="s">
        <v>149</v>
      </c>
      <c r="E48" s="39" t="s">
        <v>150</v>
      </c>
      <c r="F48" s="59">
        <v>62</v>
      </c>
      <c r="G48" s="60" t="s">
        <v>175</v>
      </c>
      <c r="H48" s="36"/>
      <c r="I48" s="36"/>
      <c r="J48" s="60"/>
      <c r="K48" s="60"/>
      <c r="L48" s="60"/>
      <c r="M48" s="60"/>
      <c r="N48" s="60"/>
      <c r="O48" s="60"/>
      <c r="P48" s="60">
        <v>51</v>
      </c>
      <c r="Q48" s="60" t="s">
        <v>173</v>
      </c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>
        <v>85</v>
      </c>
      <c r="AC48" s="60" t="s">
        <v>178</v>
      </c>
      <c r="AD48" s="60">
        <v>45</v>
      </c>
      <c r="AE48" s="60" t="s">
        <v>174</v>
      </c>
      <c r="AF48" s="60">
        <v>24</v>
      </c>
      <c r="AG48" s="60" t="s">
        <v>181</v>
      </c>
      <c r="AH48" s="85">
        <f t="shared" si="6"/>
        <v>267</v>
      </c>
      <c r="AI48" s="85">
        <f t="shared" si="7"/>
        <v>53.4</v>
      </c>
      <c r="AJ48" s="86" t="str">
        <f t="shared" si="5"/>
        <v/>
      </c>
      <c r="AK48" s="86">
        <f t="shared" si="8"/>
        <v>1</v>
      </c>
      <c r="AL48" s="77" t="str">
        <f t="shared" si="9"/>
        <v>Comp</v>
      </c>
    </row>
    <row r="49" spans="1:38">
      <c r="A49" s="14">
        <v>12677000</v>
      </c>
      <c r="B49" s="39" t="s">
        <v>140</v>
      </c>
      <c r="C49" s="27" t="s">
        <v>152</v>
      </c>
      <c r="D49" s="27" t="s">
        <v>149</v>
      </c>
      <c r="E49" s="39" t="s">
        <v>150</v>
      </c>
      <c r="F49" s="59">
        <v>53</v>
      </c>
      <c r="G49" s="60" t="s">
        <v>173</v>
      </c>
      <c r="H49" s="60">
        <v>67</v>
      </c>
      <c r="I49" s="60" t="s">
        <v>175</v>
      </c>
      <c r="J49" s="60"/>
      <c r="K49" s="60"/>
      <c r="L49" s="60"/>
      <c r="M49" s="60"/>
      <c r="N49" s="60"/>
      <c r="O49" s="60"/>
      <c r="P49" s="60">
        <v>60</v>
      </c>
      <c r="Q49" s="60" t="s">
        <v>178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>
        <v>46</v>
      </c>
      <c r="AE49" s="60" t="s">
        <v>174</v>
      </c>
      <c r="AF49" s="60">
        <v>46</v>
      </c>
      <c r="AG49" s="60" t="s">
        <v>173</v>
      </c>
      <c r="AH49" s="85">
        <f t="shared" si="6"/>
        <v>272</v>
      </c>
      <c r="AI49" s="85">
        <f t="shared" si="7"/>
        <v>54.4</v>
      </c>
      <c r="AJ49" s="86">
        <f t="shared" si="5"/>
        <v>25</v>
      </c>
      <c r="AK49" s="86">
        <f t="shared" si="8"/>
        <v>0</v>
      </c>
      <c r="AL49" s="77" t="str">
        <f t="shared" si="9"/>
        <v>Pass</v>
      </c>
    </row>
    <row r="50" spans="1:38">
      <c r="A50" s="14">
        <v>12677001</v>
      </c>
      <c r="B50" s="39" t="s">
        <v>141</v>
      </c>
      <c r="C50" s="27" t="s">
        <v>152</v>
      </c>
      <c r="D50" s="27" t="s">
        <v>149</v>
      </c>
      <c r="E50" s="39" t="s">
        <v>150</v>
      </c>
      <c r="F50" s="59">
        <v>62</v>
      </c>
      <c r="G50" s="60" t="s">
        <v>175</v>
      </c>
      <c r="H50" s="60">
        <v>81</v>
      </c>
      <c r="I50" s="60" t="s">
        <v>177</v>
      </c>
      <c r="J50" s="60"/>
      <c r="K50" s="60"/>
      <c r="L50" s="60"/>
      <c r="M50" s="60"/>
      <c r="N50" s="60"/>
      <c r="O50" s="60"/>
      <c r="P50" s="60">
        <v>75</v>
      </c>
      <c r="Q50" s="60" t="s">
        <v>177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>
        <v>55</v>
      </c>
      <c r="AE50" s="60" t="s">
        <v>175</v>
      </c>
      <c r="AF50" s="60">
        <v>51</v>
      </c>
      <c r="AG50" s="60" t="s">
        <v>175</v>
      </c>
      <c r="AH50" s="85">
        <f t="shared" si="6"/>
        <v>324</v>
      </c>
      <c r="AI50" s="85">
        <f t="shared" si="7"/>
        <v>64.8</v>
      </c>
      <c r="AJ50" s="86">
        <f t="shared" si="5"/>
        <v>13</v>
      </c>
      <c r="AK50" s="86">
        <f t="shared" si="8"/>
        <v>0</v>
      </c>
      <c r="AL50" s="77" t="str">
        <f t="shared" si="9"/>
        <v>Pass</v>
      </c>
    </row>
    <row r="51" spans="1:38">
      <c r="A51" s="14">
        <v>12677002</v>
      </c>
      <c r="B51" s="39" t="s">
        <v>142</v>
      </c>
      <c r="C51" s="27" t="s">
        <v>152</v>
      </c>
      <c r="D51" s="27" t="s">
        <v>149</v>
      </c>
      <c r="E51" s="39" t="s">
        <v>150</v>
      </c>
      <c r="F51" s="59">
        <v>91</v>
      </c>
      <c r="G51" s="60" t="s">
        <v>180</v>
      </c>
      <c r="H51" s="60">
        <v>68</v>
      </c>
      <c r="I51" s="60" t="s">
        <v>175</v>
      </c>
      <c r="J51" s="60"/>
      <c r="K51" s="60"/>
      <c r="L51" s="60"/>
      <c r="M51" s="60"/>
      <c r="N51" s="60"/>
      <c r="O51" s="60"/>
      <c r="P51" s="60">
        <v>87</v>
      </c>
      <c r="Q51" s="60" t="s">
        <v>176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>
        <v>66</v>
      </c>
      <c r="AE51" s="60" t="s">
        <v>178</v>
      </c>
      <c r="AF51" s="60">
        <v>57</v>
      </c>
      <c r="AG51" s="60" t="s">
        <v>178</v>
      </c>
      <c r="AH51" s="85">
        <f t="shared" si="6"/>
        <v>369</v>
      </c>
      <c r="AI51" s="85">
        <f t="shared" si="7"/>
        <v>73.8</v>
      </c>
      <c r="AJ51" s="86">
        <f t="shared" si="5"/>
        <v>6</v>
      </c>
      <c r="AK51" s="86">
        <f t="shared" si="8"/>
        <v>0</v>
      </c>
      <c r="AL51" s="77" t="str">
        <f t="shared" si="9"/>
        <v>Pass</v>
      </c>
    </row>
    <row r="52" spans="1:38" hidden="1">
      <c r="A52" s="7"/>
      <c r="B52" s="7"/>
      <c r="C52" s="7"/>
      <c r="D52" s="7"/>
      <c r="E52" s="4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88"/>
      <c r="AI52" s="88"/>
      <c r="AJ52" s="86" t="str">
        <f t="shared" si="5"/>
        <v/>
      </c>
      <c r="AK52" s="86"/>
      <c r="AL52" s="77"/>
    </row>
    <row r="53" spans="1:38" hidden="1">
      <c r="A53" s="7"/>
      <c r="B53" s="7"/>
      <c r="C53" s="7"/>
      <c r="D53" s="7"/>
      <c r="E53" s="4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88"/>
      <c r="AI53" s="88"/>
      <c r="AJ53" s="86" t="str">
        <f t="shared" si="5"/>
        <v/>
      </c>
      <c r="AK53" s="86"/>
      <c r="AL53" s="77"/>
    </row>
    <row r="54" spans="1:38" hidden="1">
      <c r="A54" s="7"/>
      <c r="B54" s="7"/>
      <c r="C54" s="7"/>
      <c r="D54" s="7"/>
      <c r="E54" s="4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88"/>
      <c r="AI54" s="88"/>
      <c r="AJ54" s="86" t="str">
        <f t="shared" si="5"/>
        <v/>
      </c>
      <c r="AK54" s="86"/>
      <c r="AL54" s="77"/>
    </row>
    <row r="55" spans="1:38" hidden="1">
      <c r="A55" s="7"/>
      <c r="B55" s="7"/>
      <c r="C55" s="7"/>
      <c r="D55" s="7"/>
      <c r="E55" s="4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88"/>
      <c r="AI55" s="88"/>
      <c r="AJ55" s="86" t="str">
        <f t="shared" si="5"/>
        <v/>
      </c>
      <c r="AK55" s="86"/>
      <c r="AL55" s="77"/>
    </row>
    <row r="56" spans="1:38" hidden="1">
      <c r="A56" s="7"/>
      <c r="B56" s="7"/>
      <c r="C56" s="7"/>
      <c r="D56" s="7"/>
      <c r="E56" s="4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88"/>
      <c r="AI56" s="88"/>
      <c r="AJ56" s="86" t="str">
        <f t="shared" si="5"/>
        <v/>
      </c>
      <c r="AK56" s="86"/>
      <c r="AL56" s="77"/>
    </row>
    <row r="57" spans="1:38" hidden="1">
      <c r="A57" s="7"/>
      <c r="B57" s="7"/>
      <c r="C57" s="7"/>
      <c r="D57" s="7"/>
      <c r="E57" s="4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88"/>
      <c r="AI57" s="88"/>
      <c r="AJ57" s="86" t="str">
        <f t="shared" si="5"/>
        <v/>
      </c>
      <c r="AK57" s="86"/>
      <c r="AL57" s="77"/>
    </row>
    <row r="58" spans="1:38" hidden="1">
      <c r="A58" s="7"/>
      <c r="B58" s="7"/>
      <c r="C58" s="7"/>
      <c r="D58" s="7"/>
      <c r="E58" s="4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88"/>
      <c r="AI58" s="88"/>
      <c r="AJ58" s="86" t="str">
        <f t="shared" si="5"/>
        <v/>
      </c>
      <c r="AK58" s="86"/>
      <c r="AL58" s="77"/>
    </row>
    <row r="59" spans="1:38" hidden="1">
      <c r="A59" s="7"/>
      <c r="B59" s="7"/>
      <c r="C59" s="7"/>
      <c r="D59" s="7"/>
      <c r="E59" s="4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88"/>
      <c r="AI59" s="88"/>
      <c r="AJ59" s="86" t="str">
        <f t="shared" si="5"/>
        <v/>
      </c>
      <c r="AK59" s="86"/>
      <c r="AL59" s="77"/>
    </row>
    <row r="60" spans="1:38" hidden="1">
      <c r="A60" s="7"/>
      <c r="B60" s="7"/>
      <c r="C60" s="7"/>
      <c r="D60" s="7"/>
      <c r="E60" s="4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88"/>
      <c r="AI60" s="88"/>
      <c r="AJ60" s="86" t="str">
        <f t="shared" si="5"/>
        <v/>
      </c>
      <c r="AK60" s="86"/>
      <c r="AL60" s="77"/>
    </row>
    <row r="61" spans="1:38" hidden="1">
      <c r="A61" s="7"/>
      <c r="B61" s="7"/>
      <c r="C61" s="7"/>
      <c r="D61" s="7"/>
      <c r="E61" s="4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88"/>
      <c r="AI61" s="88"/>
      <c r="AJ61" s="86" t="str">
        <f t="shared" si="5"/>
        <v/>
      </c>
      <c r="AK61" s="86"/>
      <c r="AL61" s="77"/>
    </row>
    <row r="62" spans="1:38" hidden="1">
      <c r="A62" s="7"/>
      <c r="B62" s="7"/>
      <c r="C62" s="7"/>
      <c r="D62" s="7"/>
      <c r="E62" s="4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88"/>
      <c r="AI62" s="88"/>
      <c r="AJ62" s="86" t="str">
        <f t="shared" si="5"/>
        <v/>
      </c>
      <c r="AK62" s="86"/>
      <c r="AL62" s="77"/>
    </row>
    <row r="63" spans="1:38" hidden="1">
      <c r="A63" s="7"/>
      <c r="B63" s="7"/>
      <c r="C63" s="7"/>
      <c r="D63" s="7"/>
      <c r="E63" s="46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88"/>
      <c r="AI63" s="88"/>
      <c r="AJ63" s="86" t="str">
        <f t="shared" si="5"/>
        <v/>
      </c>
      <c r="AK63" s="86"/>
      <c r="AL63" s="77"/>
    </row>
    <row r="64" spans="1:38" hidden="1">
      <c r="A64" s="7"/>
      <c r="B64" s="7"/>
      <c r="C64" s="7"/>
      <c r="D64" s="7"/>
      <c r="E64" s="46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88"/>
      <c r="AI64" s="88"/>
      <c r="AJ64" s="86" t="str">
        <f t="shared" si="5"/>
        <v/>
      </c>
      <c r="AK64" s="86"/>
      <c r="AL64" s="77"/>
    </row>
    <row r="65" spans="1:38" hidden="1">
      <c r="A65" s="7"/>
      <c r="B65" s="7"/>
      <c r="C65" s="7"/>
      <c r="D65" s="7"/>
      <c r="E65" s="4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88"/>
      <c r="AI65" s="88"/>
      <c r="AJ65" s="86" t="str">
        <f t="shared" si="5"/>
        <v/>
      </c>
      <c r="AK65" s="86"/>
      <c r="AL65" s="77"/>
    </row>
    <row r="66" spans="1:38" hidden="1">
      <c r="A66" s="7"/>
      <c r="B66" s="7"/>
      <c r="C66" s="7"/>
      <c r="D66" s="7"/>
      <c r="E66" s="4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88"/>
      <c r="AI66" s="88"/>
      <c r="AJ66" s="86" t="str">
        <f t="shared" si="5"/>
        <v/>
      </c>
      <c r="AK66" s="86"/>
      <c r="AL66" s="77"/>
    </row>
    <row r="67" spans="1:38" hidden="1">
      <c r="A67" s="7"/>
      <c r="B67" s="7"/>
      <c r="C67" s="7"/>
      <c r="D67" s="7"/>
      <c r="E67" s="4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88"/>
      <c r="AI67" s="88"/>
      <c r="AJ67" s="86" t="str">
        <f t="shared" si="5"/>
        <v/>
      </c>
      <c r="AK67" s="86"/>
      <c r="AL67" s="77"/>
    </row>
    <row r="68" spans="1:38" hidden="1">
      <c r="A68" s="7"/>
      <c r="B68" s="7"/>
      <c r="C68" s="7"/>
      <c r="D68" s="7"/>
      <c r="E68" s="4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88"/>
      <c r="AI68" s="88"/>
      <c r="AJ68" s="86" t="str">
        <f t="shared" ref="AJ68:AJ82" si="10">IF(AL68="Pass",RANK(AH68,$AH$4:$AH$82,0),"")</f>
        <v/>
      </c>
      <c r="AK68" s="86"/>
      <c r="AL68" s="77"/>
    </row>
    <row r="69" spans="1:38" hidden="1">
      <c r="A69" s="7"/>
      <c r="B69" s="7"/>
      <c r="C69" s="7"/>
      <c r="D69" s="7"/>
      <c r="E69" s="4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88"/>
      <c r="AI69" s="88"/>
      <c r="AJ69" s="86" t="str">
        <f t="shared" si="10"/>
        <v/>
      </c>
      <c r="AK69" s="86"/>
      <c r="AL69" s="77"/>
    </row>
    <row r="70" spans="1:38" hidden="1">
      <c r="A70" s="7"/>
      <c r="B70" s="7"/>
      <c r="C70" s="7"/>
      <c r="D70" s="7"/>
      <c r="E70" s="4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88"/>
      <c r="AI70" s="88"/>
      <c r="AJ70" s="86" t="str">
        <f t="shared" si="10"/>
        <v/>
      </c>
      <c r="AK70" s="86"/>
      <c r="AL70" s="77"/>
    </row>
    <row r="71" spans="1:38" hidden="1">
      <c r="A71" s="7"/>
      <c r="B71" s="7"/>
      <c r="C71" s="7"/>
      <c r="D71" s="7"/>
      <c r="E71" s="4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88"/>
      <c r="AI71" s="88"/>
      <c r="AJ71" s="86" t="str">
        <f t="shared" si="10"/>
        <v/>
      </c>
      <c r="AK71" s="86"/>
      <c r="AL71" s="77"/>
    </row>
    <row r="72" spans="1:38" hidden="1">
      <c r="A72" s="7"/>
      <c r="B72" s="7"/>
      <c r="C72" s="7"/>
      <c r="D72" s="7"/>
      <c r="E72" s="4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88"/>
      <c r="AI72" s="88"/>
      <c r="AJ72" s="86" t="str">
        <f t="shared" si="10"/>
        <v/>
      </c>
      <c r="AK72" s="86"/>
      <c r="AL72" s="77"/>
    </row>
    <row r="73" spans="1:38" hidden="1">
      <c r="A73" s="7"/>
      <c r="B73" s="7"/>
      <c r="C73" s="7"/>
      <c r="D73" s="7"/>
      <c r="E73" s="4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88"/>
      <c r="AI73" s="88"/>
      <c r="AJ73" s="86" t="str">
        <f t="shared" si="10"/>
        <v/>
      </c>
      <c r="AK73" s="86"/>
      <c r="AL73" s="77"/>
    </row>
    <row r="74" spans="1:38" hidden="1">
      <c r="A74" s="7"/>
      <c r="B74" s="7"/>
      <c r="C74" s="7"/>
      <c r="D74" s="7"/>
      <c r="E74" s="46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88"/>
      <c r="AI74" s="88"/>
      <c r="AJ74" s="86" t="str">
        <f t="shared" si="10"/>
        <v/>
      </c>
      <c r="AK74" s="86"/>
      <c r="AL74" s="77"/>
    </row>
    <row r="75" spans="1:38" hidden="1">
      <c r="A75" s="7"/>
      <c r="B75" s="7"/>
      <c r="C75" s="7"/>
      <c r="D75" s="7"/>
      <c r="E75" s="4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88"/>
      <c r="AI75" s="88"/>
      <c r="AJ75" s="86" t="str">
        <f t="shared" si="10"/>
        <v/>
      </c>
      <c r="AK75" s="86"/>
      <c r="AL75" s="77"/>
    </row>
    <row r="76" spans="1:38" hidden="1">
      <c r="A76" s="7"/>
      <c r="B76" s="7"/>
      <c r="C76" s="7"/>
      <c r="D76" s="7"/>
      <c r="E76" s="4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88"/>
      <c r="AI76" s="88"/>
      <c r="AJ76" s="86" t="str">
        <f t="shared" si="10"/>
        <v/>
      </c>
      <c r="AK76" s="86"/>
      <c r="AL76" s="77"/>
    </row>
    <row r="77" spans="1:38" hidden="1">
      <c r="A77" s="7"/>
      <c r="B77" s="7"/>
      <c r="C77" s="7"/>
      <c r="D77" s="7"/>
      <c r="E77" s="46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88"/>
      <c r="AI77" s="88"/>
      <c r="AJ77" s="86" t="str">
        <f t="shared" si="10"/>
        <v/>
      </c>
      <c r="AK77" s="86"/>
      <c r="AL77" s="77"/>
    </row>
    <row r="78" spans="1:38" hidden="1">
      <c r="A78" s="7"/>
      <c r="B78" s="7"/>
      <c r="C78" s="7"/>
      <c r="D78" s="7"/>
      <c r="E78" s="46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88"/>
      <c r="AI78" s="88"/>
      <c r="AJ78" s="86" t="str">
        <f t="shared" si="10"/>
        <v/>
      </c>
      <c r="AK78" s="86"/>
      <c r="AL78" s="77"/>
    </row>
    <row r="79" spans="1:38" hidden="1">
      <c r="A79" s="7"/>
      <c r="B79" s="7"/>
      <c r="C79" s="7"/>
      <c r="D79" s="7"/>
      <c r="E79" s="46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88"/>
      <c r="AI79" s="88"/>
      <c r="AJ79" s="86" t="str">
        <f t="shared" si="10"/>
        <v/>
      </c>
      <c r="AK79" s="86"/>
      <c r="AL79" s="77"/>
    </row>
    <row r="80" spans="1:38" hidden="1">
      <c r="A80" s="7"/>
      <c r="B80" s="7"/>
      <c r="C80" s="7"/>
      <c r="D80" s="7"/>
      <c r="E80" s="4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88"/>
      <c r="AI80" s="88"/>
      <c r="AJ80" s="86" t="str">
        <f t="shared" si="10"/>
        <v/>
      </c>
      <c r="AK80" s="86"/>
      <c r="AL80" s="77"/>
    </row>
    <row r="81" spans="1:38" hidden="1">
      <c r="A81" s="7"/>
      <c r="B81" s="7"/>
      <c r="C81" s="7"/>
      <c r="D81" s="7"/>
      <c r="E81" s="4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88"/>
      <c r="AI81" s="88"/>
      <c r="AJ81" s="86" t="str">
        <f t="shared" si="10"/>
        <v/>
      </c>
      <c r="AK81" s="86"/>
      <c r="AL81" s="77"/>
    </row>
    <row r="82" spans="1:38" hidden="1">
      <c r="A82" s="7"/>
      <c r="B82" s="7"/>
      <c r="C82" s="7"/>
      <c r="D82" s="7"/>
      <c r="E82" s="4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88"/>
      <c r="AI82" s="88"/>
      <c r="AJ82" s="86" t="str">
        <f t="shared" si="10"/>
        <v/>
      </c>
      <c r="AK82" s="86"/>
      <c r="AL82" s="77"/>
    </row>
    <row r="83" spans="1:38" s="4" customFormat="1" ht="24.75" customHeight="1">
      <c r="A83" s="8"/>
      <c r="B83" s="18"/>
      <c r="C83" s="18"/>
      <c r="D83" s="18"/>
      <c r="E83" s="47"/>
      <c r="F83" s="107" t="str">
        <f>F2</f>
        <v>301- Eng Core</v>
      </c>
      <c r="G83" s="108"/>
      <c r="H83" s="107" t="str">
        <f>H2</f>
        <v>302- Hindi Core</v>
      </c>
      <c r="I83" s="108"/>
      <c r="J83" s="107" t="str">
        <f>J2</f>
        <v>027- Hist</v>
      </c>
      <c r="K83" s="108"/>
      <c r="L83" s="107" t="str">
        <f>L2</f>
        <v>028- Pol Sc</v>
      </c>
      <c r="M83" s="108"/>
      <c r="N83" s="107" t="str">
        <f>N2</f>
        <v>029-Geo</v>
      </c>
      <c r="O83" s="108"/>
      <c r="P83" s="107" t="str">
        <f>P2</f>
        <v>030- Eco</v>
      </c>
      <c r="Q83" s="108"/>
      <c r="R83" s="107" t="str">
        <f>R2</f>
        <v>041- Maths</v>
      </c>
      <c r="S83" s="108"/>
      <c r="T83" s="107" t="str">
        <f>T2</f>
        <v>042- Phy</v>
      </c>
      <c r="U83" s="108"/>
      <c r="V83" s="107" t="str">
        <f>V2</f>
        <v>043- Chem</v>
      </c>
      <c r="W83" s="108"/>
      <c r="X83" s="107" t="str">
        <f>X2</f>
        <v>044-Bio</v>
      </c>
      <c r="Y83" s="108"/>
      <c r="Z83" s="107" t="str">
        <f>Z2</f>
        <v>083-CSc</v>
      </c>
      <c r="AA83" s="108"/>
      <c r="AB83" s="107" t="str">
        <f>AB2</f>
        <v>065-IP</v>
      </c>
      <c r="AC83" s="108"/>
      <c r="AD83" s="107" t="str">
        <f>AD2</f>
        <v>054-BSt</v>
      </c>
      <c r="AE83" s="108"/>
      <c r="AF83" s="107" t="str">
        <f>AF2</f>
        <v>055-Accts</v>
      </c>
      <c r="AG83" s="108"/>
      <c r="AH83" s="89"/>
      <c r="AI83" s="90"/>
      <c r="AJ83" s="91"/>
      <c r="AK83" s="92"/>
      <c r="AL83" s="92"/>
    </row>
    <row r="84" spans="1:38">
      <c r="A84" s="102" t="s">
        <v>197</v>
      </c>
      <c r="B84" s="103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8">
      <c r="A85" s="102" t="s">
        <v>212</v>
      </c>
      <c r="B85" s="103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8" ht="34.5" customHeight="1">
      <c r="A86" s="3"/>
      <c r="B86" s="19" t="s">
        <v>183</v>
      </c>
      <c r="C86" s="1" t="s">
        <v>184</v>
      </c>
      <c r="D86" s="1" t="s">
        <v>185</v>
      </c>
      <c r="E86" s="3" t="s">
        <v>196</v>
      </c>
      <c r="F86" s="3" t="s">
        <v>180</v>
      </c>
      <c r="G86" s="3" t="s">
        <v>176</v>
      </c>
      <c r="H86" s="3" t="s">
        <v>177</v>
      </c>
      <c r="I86" s="3" t="s">
        <v>179</v>
      </c>
      <c r="J86" s="3" t="s">
        <v>178</v>
      </c>
      <c r="K86" s="3" t="s">
        <v>175</v>
      </c>
      <c r="L86" s="3" t="s">
        <v>173</v>
      </c>
      <c r="M86" s="3" t="s">
        <v>174</v>
      </c>
      <c r="N86" s="65" t="s">
        <v>181</v>
      </c>
      <c r="O86" s="96" t="s">
        <v>187</v>
      </c>
      <c r="P86" s="96" t="s">
        <v>188</v>
      </c>
      <c r="Q86" s="96" t="s">
        <v>189</v>
      </c>
      <c r="R86" s="96" t="s">
        <v>190</v>
      </c>
      <c r="S86" s="96" t="s">
        <v>191</v>
      </c>
      <c r="T86" s="96" t="s">
        <v>182</v>
      </c>
      <c r="U86" s="16" t="s">
        <v>192</v>
      </c>
      <c r="V86" s="3" t="s">
        <v>193</v>
      </c>
      <c r="W86" s="1" t="s">
        <v>201</v>
      </c>
      <c r="X86" s="5"/>
      <c r="Y86" s="6"/>
      <c r="Z86" s="6"/>
      <c r="AA86" s="6"/>
      <c r="AB86" s="6"/>
      <c r="AC86" s="6"/>
      <c r="AD86" s="6"/>
      <c r="AE86" s="6"/>
      <c r="AF86" s="6"/>
      <c r="AG86" s="6"/>
    </row>
    <row r="87" spans="1:38">
      <c r="A87" s="3"/>
      <c r="B87" s="20" t="str">
        <f>F2</f>
        <v>301- Eng Core</v>
      </c>
      <c r="C87" s="33">
        <f>COUNTA(G4:G82)</f>
        <v>47</v>
      </c>
      <c r="D87" s="33">
        <f>C87-N87</f>
        <v>47</v>
      </c>
      <c r="E87" s="48">
        <f>100*D87/C87</f>
        <v>100</v>
      </c>
      <c r="F87" s="33">
        <f>COUNTIF(G4:G82,"A1")</f>
        <v>1</v>
      </c>
      <c r="G87" s="33">
        <f>COUNTIF(G4:G82,"A2")</f>
        <v>2</v>
      </c>
      <c r="H87" s="33">
        <f>COUNTIF(G4:G82,"B1")</f>
        <v>1</v>
      </c>
      <c r="I87" s="33">
        <f>COUNTIF(G4:G82,"B2")</f>
        <v>1</v>
      </c>
      <c r="J87" s="33">
        <f>COUNTIF(G4:G82,"C1")</f>
        <v>9</v>
      </c>
      <c r="K87" s="33">
        <f>COUNTIF(G4:G82,"C2")</f>
        <v>9</v>
      </c>
      <c r="L87" s="33">
        <f>COUNTIF(G4:G82,"D1")</f>
        <v>11</v>
      </c>
      <c r="M87" s="33">
        <f>COUNTIF(G4:G82,"D2")</f>
        <v>13</v>
      </c>
      <c r="N87" s="65">
        <f>COUNTIF(G4:G82,"E")</f>
        <v>0</v>
      </c>
      <c r="O87" s="67">
        <f>COUNTIF(F4:F82,"&gt;=0")-COUNTIF(F4:F82,"&gt;32.9")</f>
        <v>0</v>
      </c>
      <c r="P87" s="67">
        <f>COUNTIF(F4:F82,"&gt;=33")-COUNTIF(F4:F82,"&gt;44.9")</f>
        <v>4</v>
      </c>
      <c r="Q87" s="67">
        <f>COUNTIF(F4:F82,"&gt;=45")-COUNTIF(F4:F82,"&gt;59.9")</f>
        <v>19</v>
      </c>
      <c r="R87" s="67">
        <f>COUNTIF(F4:F82,"&gt;=60")-COUNTIF(F4:F82,"&gt;74.9")</f>
        <v>19</v>
      </c>
      <c r="S87" s="67">
        <f>COUNTIF(F4:F82,"&gt;=75")-COUNTIF(F4:F82,"&gt;89.9")</f>
        <v>3</v>
      </c>
      <c r="T87" s="67">
        <f>COUNTIF(F4:F82,"&gt;=90")-COUNTIF(F4:F82,"&gt;100")</f>
        <v>2</v>
      </c>
      <c r="U87" s="68">
        <f>F87*8+G87*7+H87*6+I87*5+J87*4+K87*3+L87*2+M87*1</f>
        <v>131</v>
      </c>
      <c r="V87" s="69">
        <f>U87*100/(C87*8)</f>
        <v>34.840425531914896</v>
      </c>
      <c r="W87" s="33">
        <f>AVERAGE(F4:F82)</f>
        <v>61.276595744680854</v>
      </c>
      <c r="X87" s="43"/>
      <c r="Y87" s="6"/>
      <c r="Z87" s="6"/>
      <c r="AA87" s="6"/>
      <c r="AB87" s="6"/>
      <c r="AC87" s="6"/>
      <c r="AD87" s="6"/>
      <c r="AE87" s="6"/>
      <c r="AF87" s="6"/>
      <c r="AG87" s="6"/>
    </row>
    <row r="88" spans="1:38">
      <c r="A88" s="3"/>
      <c r="B88" s="21" t="str">
        <f>H2</f>
        <v>302- Hindi Core</v>
      </c>
      <c r="C88" s="42">
        <f>COUNTA(I4:I82)</f>
        <v>22</v>
      </c>
      <c r="D88" s="33">
        <f t="shared" ref="D88:D100" si="11">C88-N88</f>
        <v>18</v>
      </c>
      <c r="E88" s="49">
        <f t="shared" ref="E88:E101" si="12">100*D88/C88</f>
        <v>81.818181818181813</v>
      </c>
      <c r="F88" s="42">
        <f>COUNTIF(I4:I82,"A1")</f>
        <v>0</v>
      </c>
      <c r="G88" s="42">
        <f>COUNTIF(I4:I82,"A2")</f>
        <v>0</v>
      </c>
      <c r="H88" s="42">
        <f>COUNTIF(I4:I82,"B1")</f>
        <v>1</v>
      </c>
      <c r="I88" s="42">
        <f>COUNTIF(I4:I82,"B2")</f>
        <v>1</v>
      </c>
      <c r="J88" s="42">
        <f>COUNTIF(I4:I82,"C1")</f>
        <v>3</v>
      </c>
      <c r="K88" s="42">
        <f>COUNTIF(I4:I82,"C2")</f>
        <v>3</v>
      </c>
      <c r="L88" s="42">
        <f>COUNTIF(I4:I82,"D1")</f>
        <v>2</v>
      </c>
      <c r="M88" s="42">
        <f>COUNTIF(I4:I82,"D2")</f>
        <v>8</v>
      </c>
      <c r="N88" s="65">
        <f>COUNTIF(I4:I82,"E")</f>
        <v>4</v>
      </c>
      <c r="O88" s="70">
        <f>COUNTIF(H4:H82,"&gt;=0")-COUNTIF(H4:H82,"&gt;32")</f>
        <v>1</v>
      </c>
      <c r="P88" s="70">
        <f>COUNTIF(H4:H82,"&gt;=33")-COUNTIF(H4:H82,"&gt;44.9")</f>
        <v>3</v>
      </c>
      <c r="Q88" s="70">
        <f>COUNTIF(H4:H82,"&gt;=45")-COUNTIF(H4:H82,"&gt;59.9")</f>
        <v>9</v>
      </c>
      <c r="R88" s="70">
        <f>COUNTIF(H4:H82,"&gt;=60")-COUNTIF(H4:H82,"&gt;74.9")</f>
        <v>7</v>
      </c>
      <c r="S88" s="70">
        <f>COUNTIF(H4:H82,"&gt;=75")-COUNTIF(H4:H82,"&gt;89.9")</f>
        <v>2</v>
      </c>
      <c r="T88" s="70">
        <f>COUNTIF(H4:H82,"&gt;=90")-COUNTIF(H4:H82,"&gt;100")</f>
        <v>0</v>
      </c>
      <c r="U88" s="52">
        <f t="shared" ref="U88:U101" si="13">F88*8+G88*7+H88*6+I88*5+J88*4+K88*3+L88*2+M88*1</f>
        <v>44</v>
      </c>
      <c r="V88" s="71">
        <f t="shared" ref="V88:V100" si="14">U88*100/(C88*8)</f>
        <v>25</v>
      </c>
      <c r="W88" s="42">
        <f>AVERAGE(H4:H82)</f>
        <v>55.772727272727273</v>
      </c>
      <c r="X88" s="43"/>
      <c r="Y88" s="6"/>
      <c r="Z88" s="6"/>
      <c r="AA88" s="6"/>
      <c r="AB88" s="6"/>
      <c r="AC88" s="6"/>
      <c r="AD88" s="6"/>
      <c r="AE88" s="6"/>
      <c r="AF88" s="6"/>
      <c r="AG88" s="6"/>
    </row>
    <row r="89" spans="1:38">
      <c r="A89" s="3"/>
      <c r="B89" s="22" t="str">
        <f>J2</f>
        <v>027- Hist</v>
      </c>
      <c r="C89" s="43">
        <f>COUNTA(K4:K82)</f>
        <v>0</v>
      </c>
      <c r="D89" s="33">
        <f t="shared" si="11"/>
        <v>0</v>
      </c>
      <c r="E89" s="50" t="e">
        <f t="shared" si="12"/>
        <v>#DIV/0!</v>
      </c>
      <c r="F89" s="43">
        <f>COUNTIF(K4:K82,"A1")</f>
        <v>0</v>
      </c>
      <c r="G89" s="43">
        <f>COUNTIF(K4:K82,"A2")</f>
        <v>0</v>
      </c>
      <c r="H89" s="43">
        <f>COUNTIF(K4:K82,"B1")</f>
        <v>0</v>
      </c>
      <c r="I89" s="43">
        <f>COUNTIF(K4:K82,"B2")</f>
        <v>0</v>
      </c>
      <c r="J89" s="43">
        <f>COUNTIF(K4:K82,"C1")</f>
        <v>0</v>
      </c>
      <c r="K89" s="43">
        <f>COUNTIF(K4:K82,"C2")</f>
        <v>0</v>
      </c>
      <c r="L89" s="43">
        <f>COUNTIF(K4:K82,"D1")</f>
        <v>0</v>
      </c>
      <c r="M89" s="43">
        <f>COUNTIF(K4:K82,"D2")</f>
        <v>0</v>
      </c>
      <c r="N89" s="65">
        <f>COUNTIF(K4:K82,"E")</f>
        <v>0</v>
      </c>
      <c r="O89" s="72">
        <f>COUNTIF(J4:J82,"&gt;=0")-COUNTIF(J4:J82,"&gt;32")</f>
        <v>0</v>
      </c>
      <c r="P89" s="72">
        <f>COUNTIF(J4:J82,"&gt;=33")-COUNTIF(J4:J82,"&gt;44.9")</f>
        <v>0</v>
      </c>
      <c r="Q89" s="72">
        <f>COUNTIF(J4:J82,"&gt;45")-COUNTIF(J4:J82,"&gt;59.9")</f>
        <v>0</v>
      </c>
      <c r="R89" s="72">
        <f>COUNTIF(J4:J82,"&gt;=60")-COUNTIF(J4:J82,"&gt;74.9")</f>
        <v>0</v>
      </c>
      <c r="S89" s="72">
        <f>COUNTIF(J4:J82,"&gt;=75")-COUNTIF(J4:J82,"&gt;89.9")</f>
        <v>0</v>
      </c>
      <c r="T89" s="72">
        <f>COUNTIF(J4:J82,"&gt;=90")-COUNTIF(J4:J82,"&gt;100")</f>
        <v>0</v>
      </c>
      <c r="U89" s="73">
        <f t="shared" si="13"/>
        <v>0</v>
      </c>
      <c r="V89" s="74" t="e">
        <f t="shared" si="14"/>
        <v>#DIV/0!</v>
      </c>
      <c r="W89" s="31" t="e">
        <f>AVERAGE(J4:J82)</f>
        <v>#DIV/0!</v>
      </c>
      <c r="X89" s="43"/>
      <c r="Y89" s="6"/>
      <c r="Z89" s="6"/>
      <c r="AA89" s="6"/>
      <c r="AB89" s="6"/>
      <c r="AC89" s="6"/>
      <c r="AD89" s="6"/>
      <c r="AE89" s="6"/>
      <c r="AF89" s="6"/>
      <c r="AG89" s="6"/>
    </row>
    <row r="90" spans="1:38">
      <c r="A90" s="3"/>
      <c r="B90" s="20" t="str">
        <f>L2</f>
        <v>028- Pol Sc</v>
      </c>
      <c r="C90" s="33">
        <f>COUNTA(M4:M82)</f>
        <v>0</v>
      </c>
      <c r="D90" s="33">
        <f t="shared" si="11"/>
        <v>0</v>
      </c>
      <c r="E90" s="48" t="e">
        <f t="shared" si="12"/>
        <v>#DIV/0!</v>
      </c>
      <c r="F90" s="33">
        <f>COUNTIF(M4:M82,"A1")</f>
        <v>0</v>
      </c>
      <c r="G90" s="33">
        <f>COUNTIF(M4:M82,"A2")</f>
        <v>0</v>
      </c>
      <c r="H90" s="33">
        <f>COUNTIF(M4:M82,"B1")</f>
        <v>0</v>
      </c>
      <c r="I90" s="33">
        <f>COUNTIF(M4:M82,"B2")</f>
        <v>0</v>
      </c>
      <c r="J90" s="33">
        <f>COUNTIF(M4:M82,"C1")</f>
        <v>0</v>
      </c>
      <c r="K90" s="33">
        <f>COUNTIF(M4:M82,"C2")</f>
        <v>0</v>
      </c>
      <c r="L90" s="33">
        <f>COUNTIF(M4:M82,"D1")</f>
        <v>0</v>
      </c>
      <c r="M90" s="33">
        <f>COUNTIF(M4:M82,"D2")</f>
        <v>0</v>
      </c>
      <c r="N90" s="65">
        <f>COUNTIF(M4:M82,"E")</f>
        <v>0</v>
      </c>
      <c r="O90" s="67">
        <f>COUNTIF(L4:L82,"&gt;=0")-COUNTIF(L4:L82,"&gt;32")</f>
        <v>0</v>
      </c>
      <c r="P90" s="67">
        <f>COUNTIF(L4:L82,"&gt;=33")-COUNTIF(L4:L82,"&gt;44.9")</f>
        <v>0</v>
      </c>
      <c r="Q90" s="67">
        <f>COUNTIF(L4:L82,"&gt;=45")-COUNTIF(L4:L82,"&gt;59.9")</f>
        <v>0</v>
      </c>
      <c r="R90" s="67">
        <f>COUNTIF(L4:L82,"&gt;=60")-COUNTIF(L4:L82,"&gt;74.9")</f>
        <v>0</v>
      </c>
      <c r="S90" s="67">
        <f>COUNTIF(L4:L82,"&gt;=75")-COUNTIF(L4:L82,"&gt;89.9")</f>
        <v>0</v>
      </c>
      <c r="T90" s="67">
        <f>COUNTIF(L4:L82,"&gt;=90")-COUNTIF(L4:L82,"&gt;100")</f>
        <v>0</v>
      </c>
      <c r="U90" s="68">
        <f t="shared" si="13"/>
        <v>0</v>
      </c>
      <c r="V90" s="69" t="e">
        <f t="shared" si="14"/>
        <v>#DIV/0!</v>
      </c>
      <c r="W90" s="29" t="e">
        <f>AVERAGE(L4:L82)</f>
        <v>#DIV/0!</v>
      </c>
      <c r="X90" s="43"/>
      <c r="Y90" s="6"/>
      <c r="Z90" s="6"/>
      <c r="AA90" s="6"/>
      <c r="AB90" s="6"/>
      <c r="AC90" s="6"/>
      <c r="AD90" s="6"/>
      <c r="AE90" s="6"/>
      <c r="AF90" s="6"/>
      <c r="AG90" s="6"/>
    </row>
    <row r="91" spans="1:38">
      <c r="A91" s="3"/>
      <c r="B91" s="21" t="str">
        <f>N2</f>
        <v>029-Geo</v>
      </c>
      <c r="C91" s="42">
        <f>COUNTA(O4:O82)</f>
        <v>0</v>
      </c>
      <c r="D91" s="33">
        <f t="shared" si="11"/>
        <v>0</v>
      </c>
      <c r="E91" s="49" t="e">
        <f t="shared" si="12"/>
        <v>#DIV/0!</v>
      </c>
      <c r="F91" s="42">
        <f>COUNTIF(O4:O82,"A1")</f>
        <v>0</v>
      </c>
      <c r="G91" s="42">
        <f>COUNTIF(O4:O82,"A2")</f>
        <v>0</v>
      </c>
      <c r="H91" s="42">
        <f>COUNTIF(O4:O82,"B1")</f>
        <v>0</v>
      </c>
      <c r="I91" s="42">
        <f>COUNTIF(O4:O82,"B2")</f>
        <v>0</v>
      </c>
      <c r="J91" s="42">
        <f>COUNTIF(O4:O82,"C1")</f>
        <v>0</v>
      </c>
      <c r="K91" s="42">
        <f>COUNTIF(O4:O82,"C2")</f>
        <v>0</v>
      </c>
      <c r="L91" s="42">
        <f>COUNTIF(O4:O82,"D1")</f>
        <v>0</v>
      </c>
      <c r="M91" s="42">
        <f>COUNTIF(O4:O82,"D2")</f>
        <v>0</v>
      </c>
      <c r="N91" s="65">
        <f>COUNTIF(O4:O82,"E")</f>
        <v>0</v>
      </c>
      <c r="O91" s="70">
        <f>COUNTIF(N4:N82,"&gt;=0")-COUNTIF(N4:N82,"&gt;32")</f>
        <v>0</v>
      </c>
      <c r="P91" s="70">
        <f>COUNTIF(N4:N82,"&gt;=33")-COUNTIF(N4:N82,"&gt;44.9")</f>
        <v>0</v>
      </c>
      <c r="Q91" s="70">
        <f>COUNTIF(N4:N82,"&gt;=45")-COUNTIF(N4:N82,"&gt;59.9")</f>
        <v>0</v>
      </c>
      <c r="R91" s="70">
        <f>COUNTIF(N4:N82,"&gt;=60")-COUNTIF(N4:N82,"&gt;74.9")</f>
        <v>0</v>
      </c>
      <c r="S91" s="70">
        <f>COUNTIF(N4:N82,"&gt;=75")-COUNTIF(N4:N82,"&gt;89.9")</f>
        <v>0</v>
      </c>
      <c r="T91" s="70">
        <f>COUNTIF(N4:N82,"&gt;=90")-COUNTIF(N4:N82,"&gt;100")</f>
        <v>0</v>
      </c>
      <c r="U91" s="52">
        <f t="shared" si="13"/>
        <v>0</v>
      </c>
      <c r="V91" s="71" t="e">
        <f t="shared" si="14"/>
        <v>#DIV/0!</v>
      </c>
      <c r="W91" s="30" t="e">
        <f>AVERAGE(N4:N82)</f>
        <v>#DIV/0!</v>
      </c>
      <c r="X91" s="43"/>
      <c r="Y91" s="6"/>
      <c r="Z91" s="6"/>
      <c r="AA91" s="6"/>
      <c r="AB91" s="6"/>
      <c r="AC91" s="6"/>
      <c r="AD91" s="6"/>
      <c r="AE91" s="6"/>
      <c r="AF91" s="6"/>
      <c r="AG91" s="6"/>
    </row>
    <row r="92" spans="1:38">
      <c r="A92" s="3"/>
      <c r="B92" s="22" t="str">
        <f>P2</f>
        <v>030- Eco</v>
      </c>
      <c r="C92" s="43">
        <f>COUNTA(Q4:Q82)</f>
        <v>47</v>
      </c>
      <c r="D92" s="33">
        <f t="shared" si="11"/>
        <v>47</v>
      </c>
      <c r="E92" s="50">
        <f t="shared" si="12"/>
        <v>100</v>
      </c>
      <c r="F92" s="43">
        <f>COUNTIF(Q4:Q82,"A1")</f>
        <v>4</v>
      </c>
      <c r="G92" s="43">
        <f>COUNTIF(Q4:Q82,"A2")</f>
        <v>4</v>
      </c>
      <c r="H92" s="43">
        <f>COUNTIF(Q4:Q82,"B1")</f>
        <v>6</v>
      </c>
      <c r="I92" s="43">
        <f>COUNTIF(Q4:Q82,"B2")</f>
        <v>3</v>
      </c>
      <c r="J92" s="43">
        <f>COUNTIF(Q4:Q82,"C1")</f>
        <v>9</v>
      </c>
      <c r="K92" s="43">
        <f>COUNTIF(Q4:Q82,"C2")</f>
        <v>11</v>
      </c>
      <c r="L92" s="43">
        <f>COUNTIF(Q4:Q82,"D1")</f>
        <v>8</v>
      </c>
      <c r="M92" s="43">
        <f>COUNTIF(Q4:Q82,"D2")</f>
        <v>2</v>
      </c>
      <c r="N92" s="65">
        <f>COUNTIF(Q4:Q82,"E")</f>
        <v>0</v>
      </c>
      <c r="O92" s="72">
        <f>COUNTIF(P4:P82,"&gt;=0")-COUNTIF(P4:P82,"&gt;32")</f>
        <v>0</v>
      </c>
      <c r="P92" s="72">
        <f>COUNTIF(P4:P82,"&gt;=33")-COUNTIF(P4:P82,"&gt;44.9")</f>
        <v>1</v>
      </c>
      <c r="Q92" s="72">
        <f>COUNTIF(P4:P82,"&gt;=45")-COUNTIF(P4:P82,"&gt;59.9")</f>
        <v>20</v>
      </c>
      <c r="R92" s="72">
        <f>COUNTIF(N4:N82,"&gt;=60")-COUNTIF(N4:N82,"&gt;74.9")</f>
        <v>0</v>
      </c>
      <c r="S92" s="72">
        <f>COUNTIF(P4:P82,"&gt;=75")-COUNTIF(P4:P82,"&gt;89.9")</f>
        <v>9</v>
      </c>
      <c r="T92" s="72">
        <f>COUNTIF(N4:N82,"&gt;=90")-COUNTIF(N4:N82,"&gt;100")</f>
        <v>0</v>
      </c>
      <c r="U92" s="73">
        <f t="shared" si="13"/>
        <v>198</v>
      </c>
      <c r="V92" s="74">
        <f t="shared" si="14"/>
        <v>52.659574468085104</v>
      </c>
      <c r="W92" s="31">
        <f>AVERAGE(P4:P82)</f>
        <v>64.829787234042556</v>
      </c>
      <c r="X92" s="43"/>
      <c r="Y92" s="6"/>
      <c r="Z92" s="6"/>
      <c r="AA92" s="6"/>
      <c r="AB92" s="6"/>
      <c r="AC92" s="6"/>
      <c r="AD92" s="6"/>
      <c r="AE92" s="6"/>
      <c r="AF92" s="6"/>
      <c r="AG92" s="6"/>
    </row>
    <row r="93" spans="1:38">
      <c r="A93" s="2"/>
      <c r="B93" s="20" t="str">
        <f>R2</f>
        <v>041- Maths</v>
      </c>
      <c r="C93" s="33">
        <f>COUNTA(S4:S82)</f>
        <v>4</v>
      </c>
      <c r="D93" s="33">
        <f t="shared" si="11"/>
        <v>3</v>
      </c>
      <c r="E93" s="48">
        <f t="shared" si="12"/>
        <v>75</v>
      </c>
      <c r="F93" s="68">
        <f>COUNTIF(S4:S82,"A1")</f>
        <v>1</v>
      </c>
      <c r="G93" s="68">
        <f>COUNTIF(S4:S82,"A2")</f>
        <v>0</v>
      </c>
      <c r="H93" s="68">
        <f>COUNTIF(S4:S82,"B1")</f>
        <v>0</v>
      </c>
      <c r="I93" s="68">
        <f>COUNTIF(S4:S82,"B2")</f>
        <v>0</v>
      </c>
      <c r="J93" s="68">
        <f>COUNTIF(S4:S82,"C1")</f>
        <v>1</v>
      </c>
      <c r="K93" s="68">
        <f>COUNTIF(S4:S82,"C2")</f>
        <v>1</v>
      </c>
      <c r="L93" s="68">
        <f>COUNTIF(S4:S82,"D1")</f>
        <v>0</v>
      </c>
      <c r="M93" s="68">
        <f>COUNTIF(S4:S82,"D2")</f>
        <v>0</v>
      </c>
      <c r="N93" s="65">
        <f>COUNTIF(S4:S82,"E")</f>
        <v>1</v>
      </c>
      <c r="O93" s="67">
        <f>COUNTIF(R4:R82,"&gt;=0")-COUNTIF(R4:R82,"&gt;32")</f>
        <v>1</v>
      </c>
      <c r="P93" s="67">
        <f>COUNTIF(R4:R82,"&gt;=33")-COUNTIF(R4:R82,"&gt;44.5")</f>
        <v>0</v>
      </c>
      <c r="Q93" s="67">
        <f>COUNTIF(R4:R82,"&gt;=45")-COUNTIF(R4:R82,"&gt;59.9")</f>
        <v>2</v>
      </c>
      <c r="R93" s="67">
        <f>COUNTIF(R4:R82,"&gt;=60")-COUNTIF(R4:R82,"&gt;74.9")</f>
        <v>0</v>
      </c>
      <c r="S93" s="67">
        <f>COUNTIF(R4:R82,"&gt;=75")-COUNTIF(R4:R82,"&gt;89.9")</f>
        <v>0</v>
      </c>
      <c r="T93" s="67">
        <f>COUNTIF(R4:R82,"&gt;=90")-COUNTIF(R4:R82,"&gt;100")</f>
        <v>1</v>
      </c>
      <c r="U93" s="68">
        <f t="shared" si="13"/>
        <v>15</v>
      </c>
      <c r="V93" s="69">
        <f t="shared" si="14"/>
        <v>46.875</v>
      </c>
      <c r="W93" s="29">
        <f>AVERAGE(R4:R82)</f>
        <v>57.5</v>
      </c>
      <c r="X93" s="43"/>
      <c r="Y93" s="6"/>
      <c r="Z93" s="6"/>
      <c r="AA93" s="6"/>
      <c r="AB93" s="6"/>
      <c r="AC93" s="6"/>
      <c r="AD93" s="6"/>
      <c r="AE93" s="6"/>
      <c r="AF93" s="6"/>
      <c r="AG93" s="6"/>
    </row>
    <row r="94" spans="1:38">
      <c r="A94" s="9"/>
      <c r="B94" s="21" t="str">
        <f>T2</f>
        <v>042- Phy</v>
      </c>
      <c r="C94" s="42">
        <f>COUNTA(U4:U82)</f>
        <v>0</v>
      </c>
      <c r="D94" s="33">
        <f t="shared" si="11"/>
        <v>0</v>
      </c>
      <c r="E94" s="49" t="e">
        <f t="shared" si="12"/>
        <v>#DIV/0!</v>
      </c>
      <c r="F94" s="42">
        <f>COUNTIF(U4:U82,"A1")</f>
        <v>0</v>
      </c>
      <c r="G94" s="42">
        <f>COUNTIF(U4:U82,"A2")</f>
        <v>0</v>
      </c>
      <c r="H94" s="42">
        <f>COUNTIF(U4:U82,"B1")</f>
        <v>0</v>
      </c>
      <c r="I94" s="42">
        <f>COUNTIF(U4:U82,"B2")</f>
        <v>0</v>
      </c>
      <c r="J94" s="42">
        <f>COUNTIF(U4:U82,"C1")</f>
        <v>0</v>
      </c>
      <c r="K94" s="42">
        <f>COUNTIF(U4:U82,"C2")</f>
        <v>0</v>
      </c>
      <c r="L94" s="42">
        <f>COUNTIF(U4:U82,"D1")</f>
        <v>0</v>
      </c>
      <c r="M94" s="42">
        <f>COUNTIF(U4:U82,"D2")</f>
        <v>0</v>
      </c>
      <c r="N94" s="65">
        <f>COUNTIF(U4:U82,"E")</f>
        <v>0</v>
      </c>
      <c r="O94" s="70">
        <f>COUNTIF(T4:T82,"&gt;=0")-COUNTIF(T4:T82,"&gt;32")</f>
        <v>0</v>
      </c>
      <c r="P94" s="70">
        <f>COUNTIF(T4:T82,"&gt;=33")-COUNTIF(T4:T82,"&gt;44.9")</f>
        <v>0</v>
      </c>
      <c r="Q94" s="70">
        <f>COUNTIF(T4:T82,"&gt;=45")-COUNTIF(T4:T82,"&gt;59.9")</f>
        <v>0</v>
      </c>
      <c r="R94" s="70">
        <f>COUNTIF(T4:T82,"&gt;=60")-COUNTIF(T4:T82,"&gt;74.9")</f>
        <v>0</v>
      </c>
      <c r="S94" s="70">
        <f>COUNTIF(T4:T82,"&gt;=75")-COUNTIF(T4:T82,"&gt;89.9")</f>
        <v>0</v>
      </c>
      <c r="T94" s="70">
        <f>COUNTIF(T4:T82,"&gt;=90")-COUNTIF(T4:T82,"&gt;100")</f>
        <v>0</v>
      </c>
      <c r="U94" s="52">
        <f t="shared" si="13"/>
        <v>0</v>
      </c>
      <c r="V94" s="71" t="e">
        <f t="shared" si="14"/>
        <v>#DIV/0!</v>
      </c>
      <c r="W94" s="30" t="e">
        <f>AVERAGE(T4:T82)</f>
        <v>#DIV/0!</v>
      </c>
      <c r="X94" s="43"/>
      <c r="Y94" s="6"/>
      <c r="Z94" s="6"/>
      <c r="AA94" s="6"/>
      <c r="AB94" s="6"/>
      <c r="AC94" s="6"/>
      <c r="AD94" s="6"/>
      <c r="AE94" s="6"/>
      <c r="AF94" s="6"/>
      <c r="AG94" s="6"/>
    </row>
    <row r="95" spans="1:38" s="83" customFormat="1" ht="12">
      <c r="A95" s="9"/>
      <c r="B95" s="23" t="str">
        <f>V2</f>
        <v>043- Chem</v>
      </c>
      <c r="C95" s="2">
        <f>COUNTA(W4:W82)</f>
        <v>0</v>
      </c>
      <c r="D95" s="33">
        <f t="shared" si="11"/>
        <v>0</v>
      </c>
      <c r="E95" s="51" t="e">
        <f t="shared" si="12"/>
        <v>#DIV/0!</v>
      </c>
      <c r="F95" s="2">
        <f>COUNTIF(W4:W82,"A1")</f>
        <v>0</v>
      </c>
      <c r="G95" s="2">
        <f>COUNTIF(W4:W82,"A2")</f>
        <v>0</v>
      </c>
      <c r="H95" s="2">
        <f>COUNTIF(W4:W82,"B1")</f>
        <v>0</v>
      </c>
      <c r="I95" s="2">
        <f>COUNTIF(W4:W82,"B2")</f>
        <v>0</v>
      </c>
      <c r="J95" s="2">
        <f>COUNTIF(W4:W82,"C1")</f>
        <v>0</v>
      </c>
      <c r="K95" s="2">
        <f>COUNTIF(W4:W82,"C2")</f>
        <v>0</v>
      </c>
      <c r="L95" s="2">
        <f>COUNTIF(W4:W82,"D1")</f>
        <v>0</v>
      </c>
      <c r="M95" s="2">
        <f>COUNTIF(W4:W82,"D2")</f>
        <v>0</v>
      </c>
      <c r="N95" s="65">
        <f>COUNTIF(W4:W82,"E")</f>
        <v>0</v>
      </c>
      <c r="O95" s="75">
        <f>COUNTIF(V4:V82,"&gt;=0")-COUNTIF(V4:V82,"&gt;32")</f>
        <v>0</v>
      </c>
      <c r="P95" s="75">
        <f>COUNTIF(V4:V82,"&gt;=33")-COUNTIF(V4:V82,"&gt;44.9")</f>
        <v>0</v>
      </c>
      <c r="Q95" s="75">
        <f>COUNTIF(V4:V82,"&gt;=45")-COUNTIF(V4:V82,"&gt;59.9")</f>
        <v>0</v>
      </c>
      <c r="R95" s="75">
        <f>COUNTIF(V4:V82,"&gt;=60")-COUNTIF(V4:V82,"&gt;74.9")</f>
        <v>0</v>
      </c>
      <c r="S95" s="75">
        <f>COUNTIF(V4:V82,"&gt;=75")-COUNTIF(V4:V82,"&gt;89.9")</f>
        <v>0</v>
      </c>
      <c r="T95" s="75">
        <f>COUNTIF(V4:V82,"&gt;=90")-COUNTIF(V4:V82,"&gt;100")</f>
        <v>0</v>
      </c>
      <c r="U95" s="68">
        <f t="shared" si="13"/>
        <v>0</v>
      </c>
      <c r="V95" s="69" t="e">
        <f t="shared" si="14"/>
        <v>#DIV/0!</v>
      </c>
      <c r="W95" s="17" t="e">
        <f>AVERAGE(V4:V82)</f>
        <v>#DIV/0!</v>
      </c>
      <c r="X95" s="43"/>
      <c r="Y95" s="6"/>
      <c r="Z95" s="6"/>
      <c r="AA95" s="6"/>
      <c r="AB95" s="6"/>
      <c r="AC95" s="6"/>
      <c r="AD95" s="6"/>
      <c r="AE95" s="6"/>
      <c r="AF95" s="6"/>
      <c r="AG95" s="6"/>
      <c r="AJ95" s="84"/>
      <c r="AK95" s="84"/>
      <c r="AL95" s="93"/>
    </row>
    <row r="96" spans="1:38" s="83" customFormat="1" ht="12">
      <c r="A96" s="9"/>
      <c r="B96" s="20" t="str">
        <f>X2</f>
        <v>044-Bio</v>
      </c>
      <c r="C96" s="33">
        <f>COUNTA(Y4:Y82)</f>
        <v>0</v>
      </c>
      <c r="D96" s="33">
        <f t="shared" si="11"/>
        <v>0</v>
      </c>
      <c r="E96" s="48" t="e">
        <f t="shared" si="12"/>
        <v>#DIV/0!</v>
      </c>
      <c r="F96" s="33">
        <f>COUNTIF(Y4:Y82,"A1")</f>
        <v>0</v>
      </c>
      <c r="G96" s="33">
        <f>COUNTIF(Y4:Y82,"A2")</f>
        <v>0</v>
      </c>
      <c r="H96" s="33">
        <f>COUNTIF(Y4:Y82,"B1")</f>
        <v>0</v>
      </c>
      <c r="I96" s="33">
        <f>COUNTIF(Y4:Y82,"B2")</f>
        <v>0</v>
      </c>
      <c r="J96" s="33">
        <f>COUNTIF(Y4:Y82,"C1")</f>
        <v>0</v>
      </c>
      <c r="K96" s="33">
        <f>COUNTIF(Y4:Y82,"C2")</f>
        <v>0</v>
      </c>
      <c r="L96" s="33">
        <f>COUNTIF(Y4:Y82,"D1")</f>
        <v>0</v>
      </c>
      <c r="M96" s="33">
        <f>COUNTIF(Y4:Y82,"D2")</f>
        <v>0</v>
      </c>
      <c r="N96" s="65">
        <f>COUNTIF(Y4:Y82,"E")</f>
        <v>0</v>
      </c>
      <c r="O96" s="67">
        <f>COUNTIF(X4:X82,"&gt;=0")-COUNTIF(X4:X82,"&gt;32")</f>
        <v>0</v>
      </c>
      <c r="P96" s="67">
        <f>COUNTIF(X4:X82,"&gt;=33")-COUNTIF(X4:X82,"&gt;44.9")</f>
        <v>0</v>
      </c>
      <c r="Q96" s="67">
        <f>COUNTIF(X4:X82,"&gt;=45")-COUNTIF(X4:X82,"&gt;59.9")</f>
        <v>0</v>
      </c>
      <c r="R96" s="67">
        <f>COUNTIF(X4:X82,"&gt;=60")-COUNTIF(X4:X82,"&gt;74.9")</f>
        <v>0</v>
      </c>
      <c r="S96" s="67">
        <f>COUNTIF(X4:X82,"&gt;=75")-COUNTIF(X4:X82,"&gt;89.9")</f>
        <v>0</v>
      </c>
      <c r="T96" s="67">
        <f>COUNTIF(X4:X82,"&gt;=90")-COUNTIF(X4:X82,"&gt;100")</f>
        <v>0</v>
      </c>
      <c r="U96" s="68">
        <f t="shared" si="13"/>
        <v>0</v>
      </c>
      <c r="V96" s="69" t="e">
        <f t="shared" si="14"/>
        <v>#DIV/0!</v>
      </c>
      <c r="W96" s="29" t="e">
        <f>AVERAGE(X4:X82)</f>
        <v>#DIV/0!</v>
      </c>
      <c r="X96" s="43"/>
      <c r="Y96" s="6"/>
      <c r="Z96" s="6"/>
      <c r="AA96" s="6"/>
      <c r="AB96" s="6"/>
      <c r="AC96" s="6"/>
      <c r="AD96" s="6"/>
      <c r="AE96" s="6"/>
      <c r="AF96" s="6"/>
      <c r="AG96" s="6"/>
      <c r="AJ96" s="84"/>
      <c r="AK96" s="84"/>
      <c r="AL96" s="93"/>
    </row>
    <row r="97" spans="1:38" s="83" customFormat="1" ht="12">
      <c r="A97" s="9"/>
      <c r="B97" s="21" t="str">
        <f>Z2</f>
        <v>083-CSc</v>
      </c>
      <c r="C97" s="42">
        <f>COUNTA(AA4:AA82)</f>
        <v>0</v>
      </c>
      <c r="D97" s="33">
        <f t="shared" si="11"/>
        <v>0</v>
      </c>
      <c r="E97" s="49" t="e">
        <f t="shared" si="12"/>
        <v>#DIV/0!</v>
      </c>
      <c r="F97" s="42">
        <f>COUNTIF(AA4:AA82,"A1")</f>
        <v>0</v>
      </c>
      <c r="G97" s="42">
        <f>COUNTIF(AA4:AA82,"A2")</f>
        <v>0</v>
      </c>
      <c r="H97" s="42">
        <f>COUNTIF(AA4:AA82,"B1")</f>
        <v>0</v>
      </c>
      <c r="I97" s="42">
        <f>COUNTIF(AA4:AA82,"B2")</f>
        <v>0</v>
      </c>
      <c r="J97" s="42">
        <f>COUNTIF(AA4:AA82,"C1")</f>
        <v>0</v>
      </c>
      <c r="K97" s="42">
        <f>COUNTIF(AA4:AA82,"C2")</f>
        <v>0</v>
      </c>
      <c r="L97" s="42">
        <f>COUNTIF(AA4:AA82,"D1")</f>
        <v>0</v>
      </c>
      <c r="M97" s="42">
        <f>COUNTIF(AA4:AA82,"D2")</f>
        <v>0</v>
      </c>
      <c r="N97" s="65">
        <f>COUNTIF(AA4:AA82,"E")</f>
        <v>0</v>
      </c>
      <c r="O97" s="70">
        <f>COUNTIF(Z4:Z82,"&gt;=0")-COUNTIF(Z4:Z82,"&gt;32")</f>
        <v>0</v>
      </c>
      <c r="P97" s="70">
        <f>COUNTIF(Z4:Z82,"&gt;=33")-COUNTIF(Z4:Z82,"&gt;44.9")</f>
        <v>0</v>
      </c>
      <c r="Q97" s="70">
        <f>COUNTIF(Z4:Z82,"&gt;=45")-COUNTIF(Z4:Z82,"&gt;59.9")</f>
        <v>0</v>
      </c>
      <c r="R97" s="70">
        <f>COUNTIF(Z4:Z82,"&gt;=60")-COUNTIF(Z4:Z82,"&gt;74.9")</f>
        <v>0</v>
      </c>
      <c r="S97" s="70">
        <f>COUNTIF(Z4:Z82,"&gt;=75")-COUNTIF(Z4:Z82,"&gt;89.9")</f>
        <v>0</v>
      </c>
      <c r="T97" s="70">
        <f>COUNTIF(Z4:Z82,"&gt;=90")-COUNTIF(Z4:Z82,"&gt;100")</f>
        <v>0</v>
      </c>
      <c r="U97" s="52">
        <f t="shared" si="13"/>
        <v>0</v>
      </c>
      <c r="V97" s="71" t="e">
        <f t="shared" si="14"/>
        <v>#DIV/0!</v>
      </c>
      <c r="W97" s="30" t="e">
        <f>AVERAGE(Z4:Z82)</f>
        <v>#DIV/0!</v>
      </c>
      <c r="X97" s="43"/>
      <c r="Y97" s="6"/>
      <c r="Z97" s="6"/>
      <c r="AA97" s="6"/>
      <c r="AB97" s="6"/>
      <c r="AC97" s="6"/>
      <c r="AD97" s="6"/>
      <c r="AE97" s="6"/>
      <c r="AF97" s="6"/>
      <c r="AG97" s="6"/>
      <c r="AJ97" s="84"/>
      <c r="AK97" s="84"/>
      <c r="AL97" s="93"/>
    </row>
    <row r="98" spans="1:38" s="83" customFormat="1" ht="12">
      <c r="A98" s="9"/>
      <c r="B98" s="23" t="str">
        <f>AB2</f>
        <v>065-IP</v>
      </c>
      <c r="C98" s="2">
        <f>COUNTA(AC4:AC82)</f>
        <v>21</v>
      </c>
      <c r="D98" s="33">
        <f t="shared" si="11"/>
        <v>21</v>
      </c>
      <c r="E98" s="51">
        <f t="shared" si="12"/>
        <v>100</v>
      </c>
      <c r="F98" s="2">
        <f>COUNTIF(AC4:AC82,"A1")</f>
        <v>1</v>
      </c>
      <c r="G98" s="2">
        <f>COUNTIF(AC4:AC82,"A2")</f>
        <v>0</v>
      </c>
      <c r="H98" s="2">
        <f>COUNTIF(AC4:AC82,"B1")</f>
        <v>0</v>
      </c>
      <c r="I98" s="2">
        <f>COUNTIF(AC4:AC82,"B2")</f>
        <v>2</v>
      </c>
      <c r="J98" s="2">
        <f>COUNTIF(AC4:AC82,"C1")</f>
        <v>4</v>
      </c>
      <c r="K98" s="2">
        <f>COUNTIF(AC4:AC82,"C2")</f>
        <v>4</v>
      </c>
      <c r="L98" s="2">
        <f>COUNTIF(AC4:AC82,"D1")</f>
        <v>8</v>
      </c>
      <c r="M98" s="2">
        <f>COUNTIF(AC4:AC82,"D2")</f>
        <v>2</v>
      </c>
      <c r="N98" s="65">
        <f>COUNTIF(AC4:AC82,"E")</f>
        <v>0</v>
      </c>
      <c r="O98" s="75">
        <f>COUNTIF(AB4:AB82,"&gt;=0")-COUNTIF(AB4:AB82,"&gt;32")</f>
        <v>0</v>
      </c>
      <c r="P98" s="75">
        <f>COUNTIF(AB4:AB82,"&gt;=33")-COUNTIF(AB4:AB82,"&gt;44.9")</f>
        <v>0</v>
      </c>
      <c r="Q98" s="75">
        <f>COUNTIF(AB4:AB82,"&gt;=45")-COUNTIF(AB4:AB82,"&gt;59.9")</f>
        <v>1</v>
      </c>
      <c r="R98" s="75">
        <f>COUNTIF(AB4:AB82,"&gt;=60")-COUNTIF(AB4:AB82,"&gt;74.9")</f>
        <v>10</v>
      </c>
      <c r="S98" s="75">
        <f>COUNTIF(AB4:AB82,"&gt;=75")-COUNTIF(AB4:AB82,"&gt;89.9")</f>
        <v>9</v>
      </c>
      <c r="T98" s="75">
        <f>COUNTIF(AB4:AB82,"&gt;=90")-COUNTIF(AB4:AB82,"&gt;100")</f>
        <v>1</v>
      </c>
      <c r="U98" s="68">
        <f t="shared" si="13"/>
        <v>64</v>
      </c>
      <c r="V98" s="69">
        <f t="shared" si="14"/>
        <v>38.095238095238095</v>
      </c>
      <c r="W98" s="17">
        <f>AVERAGE(AB4:AB82)</f>
        <v>75.095238095238102</v>
      </c>
      <c r="X98" s="43"/>
      <c r="Y98" s="6"/>
      <c r="Z98" s="6"/>
      <c r="AA98" s="6"/>
      <c r="AB98" s="6"/>
      <c r="AC98" s="6"/>
      <c r="AD98" s="6"/>
      <c r="AE98" s="6"/>
      <c r="AF98" s="6"/>
      <c r="AG98" s="6"/>
      <c r="AJ98" s="84"/>
      <c r="AK98" s="84"/>
      <c r="AL98" s="93"/>
    </row>
    <row r="99" spans="1:38" s="83" customFormat="1" ht="12">
      <c r="A99" s="9"/>
      <c r="B99" s="20" t="str">
        <f>AD2</f>
        <v>054-BSt</v>
      </c>
      <c r="C99" s="33">
        <f>COUNTA(AE4:AE82)</f>
        <v>47</v>
      </c>
      <c r="D99" s="33">
        <f t="shared" si="11"/>
        <v>40</v>
      </c>
      <c r="E99" s="48">
        <f t="shared" si="12"/>
        <v>85.106382978723403</v>
      </c>
      <c r="F99" s="33">
        <f>COUNTIF(AE4:AE82,"A1")</f>
        <v>1</v>
      </c>
      <c r="G99" s="33">
        <f>COUNTIF(AE4:AE82,"A2")</f>
        <v>0</v>
      </c>
      <c r="H99" s="33">
        <f>COUNTIF(AE4:AE82,"B1")</f>
        <v>4</v>
      </c>
      <c r="I99" s="33">
        <f>COUNTIF(AE4:AE82,"B2")</f>
        <v>5</v>
      </c>
      <c r="J99" s="33">
        <f>COUNTIF(AE4:AE82,"C1")</f>
        <v>4</v>
      </c>
      <c r="K99" s="33">
        <f>COUNTIF(AE4:AE82,"C2")</f>
        <v>5</v>
      </c>
      <c r="L99" s="33">
        <f>COUNTIF(AE4:AE82,"D1")</f>
        <v>7</v>
      </c>
      <c r="M99" s="33">
        <f>COUNTIF(AE4:AE82,"D2")</f>
        <v>14</v>
      </c>
      <c r="N99" s="65">
        <f>COUNTIF(AE4:AE82,"E")</f>
        <v>7</v>
      </c>
      <c r="O99" s="67">
        <f>COUNTIF(AD4:AD82,"&gt;=0")-COUNTIF(AD4:AD82,"&gt;32")</f>
        <v>2</v>
      </c>
      <c r="P99" s="67">
        <f>COUNTIF(AD4:AD82,"&gt;=33")-COUNTIF(AD4:AD82,"&gt;44.9")</f>
        <v>7</v>
      </c>
      <c r="Q99" s="67">
        <f>COUNTIF(AD4:AD82,"&gt;=45")-COUNTIF(AD4:AD82,"&gt;59.9")</f>
        <v>24</v>
      </c>
      <c r="R99" s="67">
        <f>COUNTIF(AD4:AD82,"&gt;=60")-COUNTIF(AD4:AD82,"&gt;74.9")</f>
        <v>10</v>
      </c>
      <c r="S99" s="67">
        <f>COUNTIF(AD4:AD82,"&gt;=75")-COUNTIF(AD4:AD82,"&gt;89.9")</f>
        <v>3</v>
      </c>
      <c r="T99" s="67">
        <f>COUNTIF(AD4:AD82,"&gt;=90")-COUNTIF(AD4:AD82,"&gt;100")</f>
        <v>1</v>
      </c>
      <c r="U99" s="68">
        <f t="shared" si="13"/>
        <v>116</v>
      </c>
      <c r="V99" s="69">
        <f t="shared" si="14"/>
        <v>30.851063829787233</v>
      </c>
      <c r="W99" s="29">
        <f>AVERAGE(AD4:AD82)</f>
        <v>53.127659574468083</v>
      </c>
      <c r="X99" s="43"/>
      <c r="Y99" s="6"/>
      <c r="Z99" s="6"/>
      <c r="AA99" s="6"/>
      <c r="AB99" s="6"/>
      <c r="AC99" s="6"/>
      <c r="AD99" s="6"/>
      <c r="AE99" s="6"/>
      <c r="AF99" s="6"/>
      <c r="AG99" s="6"/>
      <c r="AJ99" s="84"/>
      <c r="AK99" s="84"/>
      <c r="AL99" s="93"/>
    </row>
    <row r="100" spans="1:38" s="83" customFormat="1" ht="12">
      <c r="A100" s="9"/>
      <c r="B100" s="21" t="str">
        <f>AF2</f>
        <v>055-Accts</v>
      </c>
      <c r="C100" s="42">
        <f>COUNTA(AG4:AG82)</f>
        <v>47</v>
      </c>
      <c r="D100" s="33">
        <f t="shared" si="11"/>
        <v>31</v>
      </c>
      <c r="E100" s="49">
        <f t="shared" si="12"/>
        <v>65.957446808510639</v>
      </c>
      <c r="F100" s="42">
        <f>COUNTIF(AG4:AG82,"A1")</f>
        <v>1</v>
      </c>
      <c r="G100" s="42">
        <f>COUNTIF(AG4:AG82,"A2")</f>
        <v>3</v>
      </c>
      <c r="H100" s="42">
        <f>COUNTIF(AG4:AG82,"B1")</f>
        <v>1</v>
      </c>
      <c r="I100" s="42">
        <f>COUNTIF(AG4:AG82,"B2")</f>
        <v>3</v>
      </c>
      <c r="J100" s="42">
        <f>COUNTIF(AG4:AG82,"C1")</f>
        <v>5</v>
      </c>
      <c r="K100" s="42">
        <f>COUNTIF(AG4:AG82,"C2")</f>
        <v>4</v>
      </c>
      <c r="L100" s="42">
        <f>COUNTIF(AG4:AG82,"D1")</f>
        <v>8</v>
      </c>
      <c r="M100" s="42">
        <f>COUNTIF(AG4:AG82,"D2")</f>
        <v>6</v>
      </c>
      <c r="N100" s="65">
        <f>COUNTIF(AG4:AG82,"E")</f>
        <v>16</v>
      </c>
      <c r="O100" s="70">
        <f>COUNTIF(AF4:AF82,"&gt;=0")-COUNTIF(AF4:AF82,"&gt;32")</f>
        <v>15</v>
      </c>
      <c r="P100" s="70">
        <f>COUNTIF(AF4:AF82,"&gt;=33")-COUNTIF(AF4:AF82,"&gt;44.9")</f>
        <v>7</v>
      </c>
      <c r="Q100" s="70">
        <f>COUNTIF(AF4:AF82,"&gt;=45")-COUNTIF(AF4:AF82,"&gt;59.9")</f>
        <v>17</v>
      </c>
      <c r="R100" s="70">
        <f>COUNTIF(AF4:AF82,"&gt;=60")-COUNTIF(AF4:AF82,"&gt;74.9")</f>
        <v>3</v>
      </c>
      <c r="S100" s="70">
        <f>COUNTIF(AF4:AF82,"&gt;=75")-COUNTIF(AF4:AF82,"&gt;89.9")</f>
        <v>4</v>
      </c>
      <c r="T100" s="70">
        <f>COUNTIF(AF4:AF82,"&gt;=90")-COUNTIF(AF4:AF83,"&gt;100")</f>
        <v>1</v>
      </c>
      <c r="U100" s="52">
        <f t="shared" si="13"/>
        <v>104</v>
      </c>
      <c r="V100" s="71">
        <f t="shared" si="14"/>
        <v>27.659574468085108</v>
      </c>
      <c r="W100" s="30">
        <f>AVERAGE(AF4:AF82)</f>
        <v>46.574468085106382</v>
      </c>
      <c r="X100" s="43"/>
      <c r="Y100" s="6"/>
      <c r="Z100" s="6"/>
      <c r="AA100" s="6"/>
      <c r="AB100" s="6"/>
      <c r="AC100" s="6"/>
      <c r="AD100" s="6"/>
      <c r="AE100" s="6"/>
      <c r="AF100" s="6"/>
      <c r="AG100" s="6"/>
      <c r="AJ100" s="84"/>
      <c r="AK100" s="84"/>
      <c r="AL100" s="93"/>
    </row>
    <row r="101" spans="1:38" s="83" customFormat="1" ht="12">
      <c r="A101" s="6"/>
      <c r="B101" s="19" t="s">
        <v>199</v>
      </c>
      <c r="C101" s="44">
        <v>47</v>
      </c>
      <c r="D101" s="34">
        <f>COUNTIF(AL4:AL82,"pass")</f>
        <v>27</v>
      </c>
      <c r="E101" s="52">
        <f t="shared" si="12"/>
        <v>57.446808510638299</v>
      </c>
      <c r="F101" s="3">
        <f>SUM(F87:F100)</f>
        <v>9</v>
      </c>
      <c r="G101" s="3">
        <f t="shared" ref="G101:N101" si="15">SUM(G87:G100)</f>
        <v>9</v>
      </c>
      <c r="H101" s="3">
        <f t="shared" si="15"/>
        <v>13</v>
      </c>
      <c r="I101" s="3">
        <f t="shared" si="15"/>
        <v>15</v>
      </c>
      <c r="J101" s="3">
        <f t="shared" si="15"/>
        <v>35</v>
      </c>
      <c r="K101" s="3">
        <f t="shared" si="15"/>
        <v>37</v>
      </c>
      <c r="L101" s="3">
        <f t="shared" si="15"/>
        <v>44</v>
      </c>
      <c r="M101" s="3">
        <f t="shared" si="15"/>
        <v>45</v>
      </c>
      <c r="N101" s="65">
        <f t="shared" si="15"/>
        <v>28</v>
      </c>
      <c r="O101" s="66">
        <f>COUNTIF(AI4:AI82,"&gt;=0")-COUNTIF(AI4:AI82,"&gt;32")</f>
        <v>0</v>
      </c>
      <c r="P101" s="66">
        <f>COUNTIF(AI4:AI82,"&gt;=33")-COUNTIF(AI4:AI82,"&gt;44.9")</f>
        <v>5</v>
      </c>
      <c r="Q101" s="66">
        <f>COUNTIF(AI4:AI82,"&gt;=45")-COUNTIF(AI4:AI82,"&gt;59.9")</f>
        <v>26</v>
      </c>
      <c r="R101" s="66">
        <f>COUNTIF(AI4:AI82,"&gt;=60")-COUNTIF(AI4:AI82,"&gt;74.9")</f>
        <v>11</v>
      </c>
      <c r="S101" s="66">
        <f>COUNTIF(AI4:AI82,"&gt;=75")-COUNTIF(AI4:AI82,"&gt;89.9")</f>
        <v>4</v>
      </c>
      <c r="T101" s="66">
        <f>COUNTIF(AI4:AI82,"&gt;=90")-COUNTIF(AI4:AI82,"&gt;100")</f>
        <v>1</v>
      </c>
      <c r="U101" s="52">
        <f t="shared" si="13"/>
        <v>672</v>
      </c>
      <c r="V101" s="71">
        <f>U101*100/(C101*8*5)</f>
        <v>35.744680851063826</v>
      </c>
      <c r="W101" s="41">
        <f>AVERAGE(AH4:AH82)</f>
        <v>290.36170212765956</v>
      </c>
      <c r="X101" s="97">
        <f>AVERAGE(AI4:AI82)</f>
        <v>58.072340425531927</v>
      </c>
      <c r="Y101" s="98"/>
      <c r="Z101" s="6" t="s">
        <v>186</v>
      </c>
      <c r="AA101" s="6"/>
      <c r="AB101" s="6"/>
      <c r="AC101" s="6"/>
      <c r="AD101" s="6"/>
      <c r="AE101" s="6"/>
      <c r="AF101" s="6"/>
      <c r="AG101" s="6"/>
      <c r="AJ101" s="84"/>
      <c r="AK101" s="84"/>
      <c r="AL101" s="93"/>
    </row>
    <row r="102" spans="1:38" s="83" customFormat="1" ht="12">
      <c r="A102" s="6"/>
      <c r="B102" s="24" t="s">
        <v>208</v>
      </c>
      <c r="C102" s="45" t="s">
        <v>203</v>
      </c>
      <c r="D102" s="35">
        <f>COUNTIF(AL4:AL51,"Comp")</f>
        <v>16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J102" s="84"/>
      <c r="AK102" s="84"/>
      <c r="AL102" s="93"/>
    </row>
    <row r="103" spans="1:38" s="83" customFormat="1" ht="12">
      <c r="A103" s="6"/>
      <c r="B103" s="6"/>
      <c r="C103" s="45" t="s">
        <v>205</v>
      </c>
      <c r="D103" s="36">
        <f>COUNTIF(AL4:AL51,"Essential Repeat")</f>
        <v>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J103" s="84"/>
      <c r="AK103" s="84"/>
      <c r="AL103" s="93"/>
    </row>
    <row r="104" spans="1:38" s="83" customFormat="1">
      <c r="A104" s="10"/>
      <c r="B104" s="6"/>
      <c r="C104" s="32"/>
      <c r="D104" s="36"/>
      <c r="E104" s="10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J104" s="84"/>
      <c r="AK104" s="84"/>
      <c r="AL104" s="93"/>
    </row>
  </sheetData>
  <mergeCells count="33">
    <mergeCell ref="P2:Q2"/>
    <mergeCell ref="F2:G2"/>
    <mergeCell ref="H2:I2"/>
    <mergeCell ref="J2:K2"/>
    <mergeCell ref="L2:M2"/>
    <mergeCell ref="N2:O2"/>
    <mergeCell ref="AD2:AE2"/>
    <mergeCell ref="AF2:AG2"/>
    <mergeCell ref="AK2:AK3"/>
    <mergeCell ref="AL2:AL3"/>
    <mergeCell ref="F83:G83"/>
    <mergeCell ref="H83:I83"/>
    <mergeCell ref="J83:K83"/>
    <mergeCell ref="L83:M83"/>
    <mergeCell ref="N83:O83"/>
    <mergeCell ref="P83:Q83"/>
    <mergeCell ref="R2:S2"/>
    <mergeCell ref="T2:U2"/>
    <mergeCell ref="V2:W2"/>
    <mergeCell ref="X2:Y2"/>
    <mergeCell ref="Z2:AA2"/>
    <mergeCell ref="AB2:AC2"/>
    <mergeCell ref="AD83:AE83"/>
    <mergeCell ref="AF83:AG83"/>
    <mergeCell ref="A84:W84"/>
    <mergeCell ref="A85:W85"/>
    <mergeCell ref="X101:Y101"/>
    <mergeCell ref="R83:S83"/>
    <mergeCell ref="T83:U83"/>
    <mergeCell ref="V83:W83"/>
    <mergeCell ref="X83:Y83"/>
    <mergeCell ref="Z83:AA83"/>
    <mergeCell ref="AB83:AC83"/>
  </mergeCells>
  <dataValidations count="3">
    <dataValidation type="list" allowBlank="1" showInputMessage="1" showErrorMessage="1" sqref="C4:C51">
      <formula1>"BOY, GIRL"</formula1>
    </dataValidation>
    <dataValidation type="list" allowBlank="1" showInputMessage="1" showErrorMessage="1" sqref="D4:D51">
      <formula1>"A,B,C,D,E,F,G,H,I,J,K"</formula1>
    </dataValidation>
    <dataValidation type="list" allowBlank="1" showInputMessage="1" showErrorMessage="1" sqref="E4:E51">
      <formula1>"Science, Commerce, Humanities, Vocational"</formula1>
    </dataValidation>
  </dataValidations>
  <pageMargins left="0.59055118110236227" right="0.11811023622047245" top="0.15748031496062992" bottom="0.15748031496062992" header="0" footer="0"/>
  <pageSetup paperSize="5" orientation="landscape" r:id="rId1"/>
  <rowBreaks count="1" manualBreakCount="1">
    <brk id="3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12 Overall</vt:lpstr>
      <vt:lpstr>12A Arts</vt:lpstr>
      <vt:lpstr>12B Science</vt:lpstr>
      <vt:lpstr>12C Commerce</vt:lpstr>
      <vt:lpstr>'12 Overall'!Print_Area</vt:lpstr>
      <vt:lpstr>'12A Arts'!Print_Area</vt:lpstr>
      <vt:lpstr>'12B Science'!Print_Area</vt:lpstr>
      <vt:lpstr>'12C Commerce'!Print_Area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2023-06-12T07:38:20Z</dcterms:modified>
</cp:coreProperties>
</file>